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S:\PRB\ADULT SUPERVISION SERVICES\STATS\JJCPA-YOBG Year-End Audit October 1 2020 Report\2021 (2020) Report\"/>
    </mc:Choice>
  </mc:AlternateContent>
  <xr:revisionPtr revIDLastSave="0" documentId="13_ncr:1_{0E49F97B-3D8B-41D5-89A0-9DE2738C7CCB}" xr6:coauthVersionLast="4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<sst xmlns="http://schemas.openxmlformats.org/spreadsheetml/2006/main" count="2391" uniqueCount="946">
  <si>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</si>
  <si>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</si>
  <si>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</si>
  <si>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</si>
  <si>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</si>
  <si>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</si>
  <si>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</si>
  <si>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</si>
  <si>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</si>
  <si>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</si>
  <si>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</si>
  <si>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</si>
  <si>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</si>
  <si>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</si>
  <si>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</si>
  <si>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</si>
  <si>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</si>
  <si>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</si>
  <si>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</si>
  <si>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</si>
  <si>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</si>
  <si>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</si>
  <si>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</si>
  <si>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</si>
  <si>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</si>
  <si>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</si>
  <si>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</si>
  <si>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</si>
  <si>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</si>
  <si>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</si>
  <si>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</si>
  <si>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</si>
  <si>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</si>
  <si>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</si>
  <si>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</si>
  <si>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</si>
  <si>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</si>
  <si>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</si>
  <si>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</si>
  <si>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</si>
  <si>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</si>
  <si>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</si>
  <si>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</si>
  <si>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</si>
  <si>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</si>
  <si>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</si>
  <si>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</si>
  <si>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</si>
  <si>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</si>
  <si>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</si>
  <si>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</si>
  <si>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</si>
  <si>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</si>
  <si>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</si>
  <si>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</si>
  <si>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</si>
  <si>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</si>
  <si>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</si>
  <si>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</si>
  <si>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</si>
  <si>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</si>
  <si>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</si>
  <si>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</si>
  <si>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</si>
  <si>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</si>
  <si>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</si>
  <si>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</si>
  <si>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</si>
  <si>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</si>
  <si>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</si>
  <si>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</si>
  <si>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</si>
  <si>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</si>
  <si>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</si>
  <si>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</si>
  <si>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</si>
  <si>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</si>
  <si>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</si>
  <si>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</si>
  <si>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</si>
  <si>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</si>
  <si>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</si>
  <si>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</si>
  <si>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</si>
  <si>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</si>
  <si>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</si>
  <si>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</si>
  <si>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</si>
  <si>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</si>
  <si>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</si>
  <si>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</si>
  <si>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</si>
  <si>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</si>
  <si>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</si>
  <si>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</si>
  <si>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</si>
  <si>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</si>
  <si>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</si>
  <si>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</si>
  <si>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</si>
  <si>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</si>
  <si>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</si>
  <si>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</si>
  <si>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</si>
  <si>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</si>
  <si>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</si>
  <si>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</si>
  <si>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</si>
  <si>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</si>
  <si>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</si>
  <si>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</si>
  <si>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</si>
  <si>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</si>
  <si>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</si>
  <si>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</si>
  <si>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</si>
  <si>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</si>
  <si>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</si>
  <si>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</si>
  <si>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</si>
  <si>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</si>
  <si>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</si>
  <si>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</si>
  <si>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</si>
  <si>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</si>
  <si>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</si>
  <si>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</si>
  <si>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</si>
  <si>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</si>
  <si>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</si>
  <si>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</si>
  <si>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</si>
  <si>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</si>
  <si>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</si>
  <si>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</si>
  <si>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</si>
  <si>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</si>
  <si>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</si>
  <si>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</si>
  <si>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</si>
  <si>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</si>
  <si>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</si>
  <si>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</si>
  <si>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</si>
  <si>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</si>
  <si>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</si>
  <si>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</si>
  <si>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</si>
  <si>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</si>
  <si>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</si>
  <si>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</si>
  <si>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</si>
  <si>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</si>
  <si>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</si>
  <si>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</si>
  <si>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</si>
  <si>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</si>
  <si>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</si>
  <si>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</si>
  <si>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</si>
  <si>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</si>
  <si>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</si>
  <si>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</si>
  <si>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</si>
  <si>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</si>
  <si>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</si>
  <si>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</si>
  <si>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</si>
  <si>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</si>
  <si>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</si>
  <si>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</si>
  <si>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</si>
  <si>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</si>
  <si>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</si>
  <si>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</si>
  <si>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</si>
  <si>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</si>
  <si>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</si>
  <si>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</si>
  <si>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</si>
  <si>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</si>
  <si>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</si>
  <si>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</si>
  <si>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</si>
  <si>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</si>
  <si>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</si>
  <si>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</si>
  <si>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</si>
  <si>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</si>
  <si>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</si>
  <si>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</si>
  <si>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</si>
  <si>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</si>
  <si>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</si>
  <si>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</si>
  <si>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</si>
  <si>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</si>
  <si>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</si>
  <si>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</si>
  <si>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</si>
  <si>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</si>
  <si>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</si>
  <si>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</si>
  <si>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</si>
  <si>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</si>
  <si>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</si>
  <si>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</si>
  <si>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</si>
  <si>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</si>
  <si>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</si>
  <si>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</si>
  <si>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</si>
  <si>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</si>
  <si>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</si>
  <si>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</si>
  <si>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</si>
  <si>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</si>
  <si>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</si>
  <si>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</si>
  <si>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</si>
  <si>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</si>
  <si>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</si>
  <si>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</si>
  <si>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</si>
  <si>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</si>
  <si>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</si>
  <si>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</si>
  <si>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</si>
  <si>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</si>
  <si>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</si>
  <si>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</si>
  <si>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</si>
  <si>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</si>
  <si>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</si>
  <si>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</si>
  <si>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</si>
  <si>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</si>
  <si>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</si>
  <si>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</si>
  <si>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</si>
  <si>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</si>
  <si>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</si>
  <si>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</si>
  <si>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</si>
  <si>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</si>
  <si>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</si>
  <si>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</si>
  <si>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</si>
  <si>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</si>
  <si>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</si>
  <si>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</si>
  <si>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</si>
  <si>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</si>
  <si>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</si>
  <si>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</si>
  <si>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</si>
  <si>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</si>
  <si>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</si>
  <si>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</si>
  <si>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</si>
  <si>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</si>
  <si>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</si>
  <si>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</si>
  <si>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</si>
  <si>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</si>
  <si>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</si>
  <si>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</si>
  <si>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</si>
  <si>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</si>
  <si>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</si>
  <si>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</si>
  <si>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</si>
  <si>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</si>
  <si>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</si>
  <si>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</si>
  <si>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</si>
  <si>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</si>
  <si>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</si>
  <si>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</si>
  <si>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</si>
  <si>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</si>
  <si>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</si>
  <si>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</si>
  <si>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</si>
  <si>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</si>
  <si>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</si>
  <si>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</si>
  <si>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</si>
  <si>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</si>
  <si>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</si>
  <si>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</si>
  <si>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</si>
  <si>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</si>
  <si>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</si>
  <si>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</si>
  <si>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</si>
  <si>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</si>
  <si>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</si>
  <si>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</si>
  <si>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</si>
  <si>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</si>
  <si>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</si>
  <si>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</si>
  <si>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</si>
  <si>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</si>
  <si>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</si>
  <si>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</si>
  <si>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</si>
  <si>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</si>
  <si>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</si>
  <si>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</si>
  <si>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</si>
  <si>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</si>
  <si>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</si>
  <si>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</si>
  <si>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</si>
  <si>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</si>
  <si>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</si>
  <si>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</si>
  <si>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</si>
  <si>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</si>
  <si>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</si>
  <si>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</si>
  <si>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</si>
  <si>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</si>
  <si>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</si>
  <si>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</si>
  <si>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</si>
  <si>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</si>
  <si>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</si>
  <si>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</si>
  <si>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</si>
  <si>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</si>
  <si>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</si>
  <si>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</si>
  <si>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</si>
  <si>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</si>
  <si>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</si>
  <si>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</si>
  <si>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</si>
  <si>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</si>
  <si>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</si>
  <si>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</si>
  <si>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</si>
  <si>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</si>
  <si>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</si>
  <si>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</si>
  <si>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</si>
  <si>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</si>
  <si>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</si>
  <si>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</si>
  <si>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</si>
  <si>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</si>
  <si>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</si>
  <si>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</si>
  <si>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</si>
  <si>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</si>
  <si>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</si>
  <si>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</si>
  <si>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</si>
  <si>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</si>
  <si>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</si>
  <si>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</si>
  <si>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</si>
  <si>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</si>
  <si>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</si>
  <si>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</si>
  <si>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</si>
  <si>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</si>
  <si>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</si>
  <si>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</si>
  <si>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</si>
  <si>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</si>
  <si>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</si>
  <si>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</si>
  <si>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</si>
  <si>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</si>
  <si>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</si>
  <si>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</si>
  <si>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</si>
  <si>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</si>
  <si>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</si>
  <si>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</si>
  <si>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</si>
  <si>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</si>
  <si>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</si>
  <si>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</si>
  <si>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</si>
  <si>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</si>
  <si>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</si>
  <si>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</si>
  <si>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</si>
  <si>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</si>
  <si>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</si>
  <si>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</si>
  <si>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</si>
  <si>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</si>
  <si>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</si>
  <si>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</si>
  <si>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</si>
  <si>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</si>
  <si>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</si>
  <si>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</si>
  <si>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</si>
  <si>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</si>
  <si>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</si>
  <si>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</si>
  <si>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</si>
  <si>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</si>
  <si>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</si>
  <si>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</si>
  <si>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</si>
  <si>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</si>
  <si>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</si>
  <si>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</si>
  <si>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</si>
  <si>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</si>
  <si>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</si>
  <si>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</si>
  <si>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</si>
  <si>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</si>
  <si>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</si>
  <si>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</si>
  <si>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</si>
  <si>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</si>
  <si>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</si>
  <si>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</si>
  <si>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</si>
  <si>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</si>
  <si>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</si>
  <si>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</si>
  <si>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</si>
  <si>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</si>
  <si>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</si>
  <si>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</si>
  <si>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</si>
  <si>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</si>
  <si>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</si>
  <si>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</si>
  <si>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</si>
  <si>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</si>
  <si>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</si>
  <si>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</si>
  <si>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</si>
  <si>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</si>
  <si>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</si>
  <si>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</si>
  <si>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</si>
  <si>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</si>
  <si>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</si>
  <si>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</si>
  <si>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</si>
  <si>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</si>
  <si>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</si>
  <si>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</si>
  <si>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</si>
  <si>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</si>
  <si>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</si>
  <si>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</si>
  <si>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</si>
  <si>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</si>
  <si>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</si>
  <si>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</si>
  <si>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</si>
  <si>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</si>
  <si>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</si>
  <si>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</si>
  <si>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</si>
  <si>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</si>
  <si>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</si>
  <si>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</si>
  <si>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</si>
  <si>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</si>
  <si>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</si>
  <si>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</si>
  <si>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</si>
  <si>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</si>
  <si>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</si>
  <si>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</si>
  <si>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</si>
  <si>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</si>
  <si>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</si>
  <si>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</si>
  <si>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</si>
  <si>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</si>
  <si>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</si>
  <si>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</si>
  <si>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</si>
  <si>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</si>
  <si>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</si>
  <si>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</si>
  <si>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</si>
  <si>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</si>
  <si>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</si>
  <si>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</si>
  <si>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</si>
  <si>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</si>
  <si>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</si>
  <si>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</si>
  <si>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</si>
  <si>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</si>
  <si>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</si>
  <si>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</si>
  <si>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</si>
  <si>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</si>
  <si>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</si>
  <si>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</si>
  <si>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</si>
  <si>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</si>
  <si>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</si>
  <si>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</si>
  <si>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</si>
  <si>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</si>
  <si>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</si>
  <si>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</si>
  <si>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</si>
  <si>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</si>
  <si>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</si>
  <si>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</si>
  <si>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</si>
  <si>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</si>
  <si>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</si>
  <si>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</si>
  <si>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</si>
  <si>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</si>
  <si>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</si>
  <si>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</si>
  <si>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</si>
  <si>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</si>
  <si>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</si>
  <si>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</si>
  <si>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</si>
  <si>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</si>
  <si>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</si>
  <si>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</si>
  <si>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</si>
  <si>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</si>
  <si>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</si>
  <si>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</si>
  <si>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</si>
  <si>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</si>
  <si>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</si>
  <si>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</si>
  <si>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</si>
  <si>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</si>
  <si>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</si>
  <si>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</si>
  <si>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</si>
  <si>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</si>
  <si>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</si>
  <si>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</si>
  <si>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</si>
  <si>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</si>
  <si>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</si>
  <si>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</si>
  <si>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</si>
  <si>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</si>
  <si>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</si>
  <si>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</si>
  <si>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</si>
  <si>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</si>
  <si>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</si>
  <si>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</si>
  <si>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</si>
  <si>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</si>
  <si>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</si>
  <si>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</si>
  <si>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</si>
  <si>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</si>
  <si>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</si>
  <si>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</si>
  <si>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</si>
  <si>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</si>
  <si>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</si>
  <si>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</si>
  <si>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</si>
  <si>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</si>
  <si>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</si>
  <si>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</si>
  <si>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</si>
  <si>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</si>
  <si>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</si>
  <si>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</si>
  <si>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</si>
  <si>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</si>
  <si>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</si>
  <si>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</si>
  <si>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</si>
  <si>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</si>
  <si>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</si>
  <si>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</si>
  <si>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</si>
  <si>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</si>
  <si>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</si>
  <si>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</si>
  <si>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</si>
  <si>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</si>
  <si>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</si>
  <si>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</si>
  <si>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</si>
  <si>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</si>
  <si>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</si>
  <si>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</si>
  <si>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</si>
  <si>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</si>
  <si>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</si>
  <si>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</si>
  <si>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</si>
  <si>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</si>
  <si>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</si>
  <si>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</si>
  <si>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</si>
  <si>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</si>
  <si>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</si>
  <si>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</si>
  <si>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</si>
  <si>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</si>
  <si>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</si>
  <si>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</si>
  <si>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</si>
  <si>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</si>
  <si>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</si>
  <si>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</si>
  <si>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</si>
  <si>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</si>
  <si>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</si>
  <si>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</si>
  <si>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</si>
  <si>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</si>
  <si>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</si>
  <si>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</si>
  <si>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</si>
  <si>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</si>
  <si>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</si>
  <si>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</si>
  <si>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</si>
  <si>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</si>
  <si>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</si>
  <si>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</si>
  <si>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</si>
  <si>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</si>
  <si>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</si>
  <si>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</si>
  <si>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</si>
  <si>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</si>
  <si>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</si>
  <si>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</si>
  <si>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</si>
  <si>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</si>
  <si>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</si>
  <si>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</si>
  <si>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</si>
  <si>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</si>
  <si>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</si>
  <si>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</si>
  <si>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</si>
  <si>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</si>
  <si>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</si>
  <si>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</si>
  <si>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</si>
  <si>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</si>
  <si>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</si>
  <si>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</si>
  <si>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</si>
  <si>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</si>
  <si>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</si>
  <si>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</si>
  <si>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</si>
  <si>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</si>
  <si>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</si>
  <si>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</si>
  <si>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</si>
  <si>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</si>
  <si>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</si>
  <si>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</si>
  <si>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</si>
  <si>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</si>
  <si>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</si>
  <si>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</si>
  <si>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</si>
  <si>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</si>
  <si>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</si>
  <si>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</si>
  <si>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</si>
  <si>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</si>
  <si>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</si>
  <si>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</si>
  <si>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</si>
  <si>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</si>
  <si>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</si>
  <si>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</si>
  <si>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</si>
  <si>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</si>
  <si>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</si>
  <si>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</si>
  <si>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</si>
  <si>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</si>
  <si>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</si>
  <si>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</si>
  <si>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</si>
  <si>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</si>
  <si>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</si>
  <si>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</si>
  <si>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</si>
  <si>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</si>
  <si>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</si>
  <si>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</si>
  <si>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</si>
  <si>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</si>
  <si>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</si>
  <si>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</si>
  <si>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</si>
  <si>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</si>
  <si>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</si>
  <si>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</si>
  <si>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</si>
  <si>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</si>
  <si>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</si>
  <si>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</si>
  <si>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</si>
  <si>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</si>
  <si>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</si>
  <si>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</si>
  <si>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</si>
  <si>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</si>
  <si>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</si>
  <si>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</si>
  <si>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</si>
  <si>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</si>
  <si>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</si>
  <si>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</si>
  <si>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</si>
  <si>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</si>
  <si>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</si>
  <si>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</si>
  <si>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</si>
  <si>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</si>
  <si>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</si>
  <si>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</si>
  <si>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</si>
  <si>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</si>
  <si>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</si>
  <si>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</si>
  <si>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</si>
  <si>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</si>
  <si>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</si>
  <si>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</si>
  <si>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</si>
  <si>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</si>
  <si>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</si>
  <si>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</si>
  <si>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</si>
  <si>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</si>
  <si>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</si>
  <si>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</si>
  <si>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</si>
  <si>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</si>
  <si>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</si>
  <si>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</si>
  <si>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</si>
  <si>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</si>
  <si>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</si>
  <si>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</si>
  <si>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</si>
  <si>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</si>
  <si>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</si>
  <si>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</si>
  <si>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</si>
  <si>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</si>
  <si>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</si>
  <si>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</si>
  <si>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</si>
  <si>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</si>
  <si>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</si>
  <si>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</si>
  <si>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</si>
  <si>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</si>
  <si>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</si>
  <si>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</si>
  <si>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</si>
  <si>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</si>
  <si>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</si>
  <si>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</si>
  <si>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</si>
  <si>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</si>
  <si>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</si>
  <si>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</si>
  <si>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</si>
  <si>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</si>
  <si>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</si>
  <si>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</si>
  <si>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</si>
  <si>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</si>
  <si>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</si>
  <si>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</si>
  <si>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</si>
  <si>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</si>
  <si>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</si>
  <si>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</si>
  <si>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</si>
  <si>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</si>
  <si>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</si>
  <si>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</si>
  <si>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</si>
  <si>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</si>
  <si>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</si>
  <si>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</si>
  <si>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</si>
  <si>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</si>
  <si>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</si>
  <si>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</si>
  <si>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</si>
  <si>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</si>
  <si>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</si>
  <si>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</si>
  <si>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</si>
  <si>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</si>
  <si>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</si>
  <si>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</si>
  <si>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</si>
  <si>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</si>
  <si>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</si>
  <si>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</si>
  <si>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</si>
  <si>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</si>
  <si>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</si>
  <si>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</si>
  <si>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</si>
  <si>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</si>
  <si>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</si>
  <si>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</si>
  <si>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</si>
  <si>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</si>
  <si>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</si>
  <si>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</si>
  <si>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</si>
  <si>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</si>
  <si>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</si>
  <si>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</si>
  <si>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</si>
  <si>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</si>
  <si>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</si>
  <si>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</si>
  <si>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</si>
  <si>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</si>
  <si>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</si>
  <si>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</si>
  <si>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</si>
  <si>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</si>
  <si>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</si>
  <si>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</si>
  <si>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</si>
  <si>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</si>
  <si>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</si>
  <si>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</si>
  <si>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</si>
  <si>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</si>
  <si>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</si>
  <si>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</si>
  <si>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</si>
  <si>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</si>
  <si>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</si>
  <si>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</si>
  <si>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</si>
  <si>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</si>
  <si>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</si>
  <si>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</si>
  <si>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</si>
  <si>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</si>
  <si>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</si>
  <si>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</si>
  <si>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</si>
  <si>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</si>
  <si>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</si>
  <si>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</si>
  <si>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</si>
  <si>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</si>
  <si>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</si>
  <si>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</si>
  <si>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</si>
  <si>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</si>
  <si>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</si>
  <si>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</si>
  <si>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</si>
  <si>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</si>
  <si>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</si>
  <si>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</si>
  <si>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</si>
  <si>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</si>
  <si>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</si>
  <si>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</si>
  <si>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</si>
  <si>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</si>
  <si>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</si>
  <si>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</si>
  <si>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</si>
  <si>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</si>
  <si>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</si>
  <si>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</si>
  <si>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</si>
  <si>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</si>
  <si>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</si>
  <si>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</si>
  <si>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</si>
  <si>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</si>
  <si>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</si>
  <si>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</si>
  <si>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</si>
  <si>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</si>
  <si>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</si>
  <si>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</si>
  <si>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</si>
  <si>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</si>
  <si>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</si>
  <si>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</si>
  <si>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</si>
  <si>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</si>
  <si>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</si>
  <si>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</si>
  <si>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</si>
  <si>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</si>
  <si>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</si>
  <si>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</si>
  <si>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</si>
  <si>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</si>
  <si>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</si>
  <si>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</si>
  <si>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</si>
  <si>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</si>
  <si>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Program Incentives</t>
  </si>
  <si>
    <t>Dan Fruchtenicht</t>
  </si>
  <si>
    <t>Chief Probation Officer</t>
  </si>
  <si>
    <t>(530) 406-5340</t>
  </si>
  <si>
    <t>danin.fruchtenicht@yolocounty.org</t>
  </si>
  <si>
    <t>William Oneto</t>
  </si>
  <si>
    <t>Probation Manager</t>
  </si>
  <si>
    <t>william.oneto@yolocounty.org</t>
  </si>
  <si>
    <t xml:space="preserve">For gender, there was one youth who identified as OTHER. 
There is a difference of eleven in the number of youth referred compared to the number of dispostitions ordered due to eleven youth being referred to traffic court only, thus not having a dispostition through the Probation Department. </t>
  </si>
  <si>
    <t>The difference in the total dispositions (15) and the total petitions (25) is ten.  The reason for the difference includes the number of petitions which were not sustained by the court, thus dismissed.</t>
  </si>
  <si>
    <t xml:space="preserve">Staffing by Funding Source
JJCPA: (0.33) FTE Probation Division Manager, (1.0) FTE Supervising Probation Officer, (1.0) Senior Deputy Probation Officer, (2.0) FTE Deputy Probation Officer II, (1.15) FTE Legal Secretary II
YOBG: (4.0) FTE Deputy Probation Officer II, (1.0) FTE Probation Aide, The mental health services were contracted out to our county Health and Human Services Agency. WRAP Services through CommuniCare and Victor Youth Services were funded using these dollars.  WRAP services is an intensive, holistic method of engaging youth with complex needs to allow them to continue to reside in their homes and remain in the community.  WRAP Services is a support to the family to prevent out of home care for the youth and allows the family to have additional support during crisis and times of need.  Further, WRAP is evidence based and an intervention for the entire family, not simply the youth being served.  Woodland Police Athletic League's (WPAL) activities were also funded with these dollars. WPAL's goal is to reach out and enrich the lives of the youth of Woodland and surrounding communities to reduce juvenile crime and delinquency by uniting law enforcement officers and community youth. WPAL strives to provide safe and supervised environments for recreational, athletic, social, educational and cultural activities. 
The goal of intesive supervision was and continues to be to reduce the risk of recidivism and prevent removal from the community by providing targeted community based case management and evidence based programming.  The probation officers utilized a risk/needs screening tool to identify the youth’s risk and protective factors to ensure the level of supervision and services adequately matched the youth.  Case planning was conducted with the youth and family, to include achievement plans outlining services, supports and opportunities in the communities where youth live.The target population was moderate-high risk probation youth.  In collaboration with community based juvenile justice provider(s), interventions included FFT, TFCBT, Cog-SBI, TBS, CBS, Wrap, or individual therapy.  Through this strength-based approach to case management, the POs used a system of graduated responses to reward compliant behavior and/or address non-compliance.  This program allowed for intensive case management and targeted treatment plans for our moderate-high risk probation youth.  It allows for capping of caseloads to meet the needs of youth and families.  
Research has shown focusing on the higher-risk offenders has the most impact on recidivism (Andres and Downden 2006).  Criminal justice research has shown that combining probation monitoring with effective treatment will yield the greatest recidivism reduction.  By adhering to principles of risk need responsivity with offenders, research has shown counties can create plans and allocate appropriate funding to create quality programming across a number of areas, which result in better outcomes (4 Bonta, J., &amp; Andres, D.A. (2007)).          </t>
  </si>
  <si>
    <r>
      <t>Yolo County Career Program
(0.1) FTE Supervising Probation Officer: Program and staffing provided alternatives to incarceration for pre and post adjudicated youth is a necessity in order to avoid unnecesarily detaining youth.  It is also cost effective, promotes community safety, and provides high structured supervision for those youth who can be safely maintined in the community.  The Yolo County Career Program (YCCP) supported those alternatives, including but not limited to education, vocational education, and mental health support and interventions.</t>
    </r>
    <r>
      <rPr>
        <strike/>
        <sz val="10"/>
        <rFont val="Arial"/>
        <family val="2"/>
      </rPr>
      <t xml:space="preserve"> </t>
    </r>
    <r>
      <rPr>
        <sz val="10"/>
        <rFont val="Arial"/>
        <family val="2"/>
      </rPr>
      <t xml:space="preserve"> Participant numbers were targeted to 15 at any given time.  This incorporated youth pending adjudication or in response to violation behaviors to build on the incentives of reduced involvement with law enforcement once programming in YCCP was completed.  Yolo County continued the YCCP comprising school coursework, vocational education and paid pre-apprenticeship training along with targeted mental health counseling to the high risk eligible youth under Probation's supervision as well as at-promise youth who were not successful in a traditional school setting.  This program of supervision, which has been successful in Yolo County in previous years, enabled Probation Supervision to more effectively manage the juvenile justice population in our communities without incarceration or out-of-home placement for high risk youth, while ensuring public safety.   Research demonstrating long term effects of juvenile detention has pointed to negative long lasting consequences for court involved youth.  Therefore in line with Juvenile Detention Alternatives Initiative (JDAI), our goal is to utilize alternatives to incarceration in order to meet the needs of the youth and the community, in a safe and structured manner without inappropriately detaining youth and impacting their development.  Yolo County Probation believes utilizing appropriate resourcing and an informed and effective set of community supervision programming alternatives to custody will reduce reoffenses within the high risk juvenile population.  The goal is to avoid futher involvement in the adult criminal justice system for these youth as they age out.  </t>
    </r>
    <r>
      <rPr>
        <b/>
        <sz val="10"/>
        <rFont val="Arial"/>
        <family val="2"/>
      </rPr>
      <t xml:space="preserve">Due to ongoing COVID related restrictions, this program had it's operations extremely limited during this FY. </t>
    </r>
  </si>
  <si>
    <t xml:space="preserve">Training was provided for professional development of staff and for support and sustainability of evidence-based programming.  The goal is to provide staff with the most current and up to date training needed to effectively achieve desired outcomes and to continue to support ongoing systematic changes within the department.  The overarching goal and expected benefit of supporting probation staff in their mission is to reduce an offender's risk to reoffend while under probation supervision.  Funds were used to pay for training related expenses. </t>
  </si>
  <si>
    <t xml:space="preserve">According to the Centers for Disease Control and Prevention, as of June 2020, 13% of Americans reported starting or increasing substance use as a way of coping with stress or emotions related to COVID-19. Overdoses have also spiked since the onset of the pandemic. A reporting system called ODMAP shows that the early months of the pandemic brought an 18% increase nationwide in overdoses compared with those same months in 2019. The trend has continued throughout 2020, according to the American Medical Association, which reported in December that more than 40 U.S. states have seen increases in opioid-related mortality along with ongoing concerns for those with substance use disorders. 
Funding was used for Substance Abuse Screening amongst the juvenile population in an effort to ensure youth were not engaging in potentially dangerous behavior. Screenings were sent out to our contracted laboratory for a confirmation of suspected substance use. Youth who were confirmed using substances, were referred to treatment or received a sanction such as more intensive supervision. </t>
  </si>
  <si>
    <t>During this year, Yolo County Probation contracted with Yolo County Health and Human Services Agency Mental Health Services to strengthen and econimize mental health services in the Juvenile Hall due to a down trending Hall population.  This contributed to releases with warm handoffs to mental health services in the community for youth reentering. YOBG funding was also used to fund the self reflection and personal journaling classes for youth under the service provider, Intersection for the Arts and Yolo Arts.</t>
  </si>
  <si>
    <t>Funding in this category was utilized for the Electronic Monitoring Program.  Youth in the juvenile population who have been released from detention on a Global Positioning System (GPS) monitoring unit, fall under this category.  GPS is ordered by the Court as an alternative to detention, and also as a supervision tool to monitor at promise youth on the verge of out of home care.</t>
  </si>
  <si>
    <t xml:space="preserve">During the 2020 calendar year, the administration of services to youthful offenders entering the justice system and receiving services by the Yolo County Probation Department was adversely impacted by the global COVID-19 pandemic.  Yolo County and the State of California implemented a series of health measures geared to reduce the spread of the disease, which affected traditional booking procedures, court procedures and supervision of youthful offenders.  
As has been previously highlighted in the 2020 Annual YOBG-JJCA Report, youthful offenders being referred to the Yolo County District Attorney’s Office and the Yolo Superior Court have continued to decline.  This is a direct result of the BSCC Youth Reinvestment Grant, RESTORE.  RESTORE is a youth diversion program implementing restorative justice conferences in lieu of filing of petitions with the court.  This included restorative circles with the offender and the victim.  When completed successfully, the matter is closed out and the record of the offender is sealed.  Yolo County Probation saw a staggering 77% reduction in the filing of petitions from 108 petitions in 2019 to 25 petitions in 2020.  As mentioned with RESTORE, diversions increased 578% from 9 in 2019 to 52 in 2020.  The Yolo Conflict Resolution Center, a non-profit community-based organization, responded to the needs presented by the pandemic with utilization of Zoom teleconferencing and by their proactive collaboration with Probation and partners to support the interests of the youth and their victims, without court involvement.
During this reporting period, the Yolo County Probation Department implemented the Juvenile Case Management Model.  An on-going goal of the Probation Department has been a lower youth to staff ratio for officers maintaining caseloads, with caseloads at their lowest level in recent memory, with an average of no more than 15 youth to one probation officer.  Probation updated its case management model to center around the youth’s family and their strengths using a team approach to address risk.  Officers utilize a strength-based practice that increases family engagement while striving for permanency and sustainable outcomes for the families we serve.  Yolo County Probation has continued to supervise pre-adjudicated youth while on GPS pending the court process.  As these youth are familiar with the supervision requirements, the number of technical violations for youth at promise has decreased.
Yolo County Probation is now beginning its fifth school year partnering with the Yolo County Office of Education to provide youth a vocational education program.  The goal of the Yolo County Career Program is to directly incentivize increased school attendance.  JJCPA/YOBG funds support related services and treatment programs contributing to reductions in school expulsions, mental health crises, and truancies. 
Trends relating to Juvenile Justice in Yolo County are similar with trends throughout California.   In Yolo County, about 60% of the referrals are for felonies, 40% are for misdemeaonors for calendar year 2020.  The number of referrals for Yolo County decreased significantly from 195 in 2019 to 84 in 2020, a 57% drop year over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</si>
</sst>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
      <strike/>
      <sz val="1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illiam.oneto@yolocounty.org" TargetMode="External"/><Relationship Id="rId1" Type="http://schemas.openxmlformats.org/officeDocument/2006/relationships/hyperlink" Target="mailto:danin.fruchtenicht@yolo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8" sqref="A8:J1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927</v>
      </c>
      <c r="E4" s="87"/>
      <c r="F4" s="87"/>
      <c r="G4" s="87"/>
      <c r="H4" s="87"/>
      <c r="I4" s="87"/>
      <c r="J4" s="88"/>
    </row>
    <row r="5" spans="1:10" ht="15" customHeight="1" x14ac:dyDescent="0.2">
      <c r="A5" s="230"/>
      <c r="B5" s="231"/>
      <c r="C5" s="105"/>
      <c r="D5" s="107" t="s">
        <v>921</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922</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928</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459</v>
      </c>
      <c r="B24" s="244"/>
      <c r="C24" s="244"/>
      <c r="D24" s="244"/>
      <c r="E24" s="245"/>
      <c r="F24" s="246">
        <v>44468</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930</v>
      </c>
      <c r="B27" s="278"/>
      <c r="C27" s="278"/>
      <c r="D27" s="278"/>
      <c r="E27" s="279"/>
      <c r="F27" s="277" t="s">
        <v>931</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932</v>
      </c>
      <c r="B29" s="235"/>
      <c r="C29" s="236"/>
      <c r="D29" s="280" t="s">
        <v>933</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934</v>
      </c>
      <c r="B32" s="241"/>
      <c r="C32" s="241"/>
      <c r="D32" s="241"/>
      <c r="E32" s="241"/>
      <c r="F32" s="240" t="s">
        <v>935</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932</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926</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3" t="s">
        <v>322</v>
      </c>
      <c r="B1" s="594"/>
      <c r="C1" s="594"/>
      <c r="D1" s="594"/>
      <c r="E1" s="594"/>
      <c r="F1" s="594"/>
      <c r="G1" s="594"/>
      <c r="H1" s="594"/>
      <c r="I1" s="594"/>
      <c r="J1" s="595"/>
    </row>
    <row r="2" spans="1:11" x14ac:dyDescent="0.2">
      <c r="A2" s="596" t="s">
        <v>199</v>
      </c>
      <c r="B2" s="597"/>
      <c r="C2" s="597"/>
      <c r="D2" s="597"/>
      <c r="E2" s="597"/>
      <c r="F2" s="597"/>
      <c r="G2" s="597"/>
      <c r="H2" s="597"/>
      <c r="I2" s="597"/>
      <c r="J2" s="598"/>
    </row>
    <row r="3" spans="1:11" x14ac:dyDescent="0.2">
      <c r="A3" s="599"/>
      <c r="B3" s="600"/>
      <c r="C3" s="600"/>
      <c r="D3" s="600"/>
      <c r="E3" s="600"/>
      <c r="F3" s="600"/>
      <c r="G3" s="600"/>
      <c r="H3" s="600"/>
      <c r="I3" s="600"/>
      <c r="J3" s="601"/>
    </row>
    <row r="4" spans="1:11" x14ac:dyDescent="0.2">
      <c r="A4" s="602"/>
      <c r="B4" s="603"/>
      <c r="C4" s="603"/>
      <c r="D4" s="603"/>
      <c r="E4" s="603"/>
      <c r="F4" s="603"/>
      <c r="G4" s="603"/>
      <c r="H4" s="603"/>
      <c r="I4" s="603"/>
      <c r="J4" s="604"/>
    </row>
    <row r="5" spans="1:11" x14ac:dyDescent="0.2">
      <c r="A5" s="6"/>
      <c r="B5" s="7"/>
      <c r="C5" s="7"/>
      <c r="D5" s="7"/>
      <c r="E5" s="7"/>
      <c r="F5" s="7"/>
      <c r="G5" s="7"/>
      <c r="H5" s="7"/>
      <c r="I5" s="7"/>
      <c r="J5" s="8"/>
    </row>
    <row r="6" spans="1:11" x14ac:dyDescent="0.2">
      <c r="A6" s="32"/>
      <c r="B6" s="4"/>
      <c r="C6" s="4"/>
      <c r="D6" s="4"/>
      <c r="E6" s="4"/>
      <c r="F6" s="4"/>
      <c r="G6" s="4"/>
      <c r="H6" s="605" t="s">
        <v>200</v>
      </c>
      <c r="I6" s="605"/>
      <c r="J6" s="606"/>
      <c r="K6" s="3"/>
    </row>
    <row r="7" spans="1:11" x14ac:dyDescent="0.2">
      <c r="A7" s="609" t="s">
        <v>201</v>
      </c>
      <c r="B7" s="610"/>
      <c r="C7" s="610"/>
      <c r="D7" s="610"/>
      <c r="E7" s="610"/>
      <c r="F7" s="610"/>
      <c r="G7" s="610"/>
      <c r="H7" s="607"/>
      <c r="I7" s="607"/>
      <c r="J7" s="608"/>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587"/>
      <c r="D19" s="588"/>
      <c r="E19" s="588"/>
      <c r="F19" s="588"/>
      <c r="G19" s="589"/>
      <c r="H19" s="5"/>
      <c r="I19" s="34"/>
      <c r="J19" s="5"/>
    </row>
    <row r="20" spans="1:10" x14ac:dyDescent="0.2">
      <c r="A20" s="581" t="s">
        <v>210</v>
      </c>
      <c r="B20" s="583"/>
      <c r="C20" s="590"/>
      <c r="D20" s="591"/>
      <c r="E20" s="591"/>
      <c r="F20" s="591"/>
      <c r="G20" s="592"/>
      <c r="H20" s="5"/>
      <c r="I20" s="33"/>
      <c r="J20" s="5"/>
    </row>
    <row r="21" spans="1:10" x14ac:dyDescent="0.2">
      <c r="A21" s="584" t="s">
        <v>210</v>
      </c>
      <c r="B21" s="586"/>
      <c r="C21" s="587"/>
      <c r="D21" s="588"/>
      <c r="E21" s="588"/>
      <c r="F21" s="588"/>
      <c r="G21" s="589"/>
      <c r="H21" s="5"/>
      <c r="I21" s="34"/>
      <c r="J21" s="5"/>
    </row>
    <row r="22" spans="1:10" x14ac:dyDescent="0.2">
      <c r="A22" s="581" t="s">
        <v>210</v>
      </c>
      <c r="B22" s="583"/>
      <c r="C22" s="590"/>
      <c r="D22" s="591"/>
      <c r="E22" s="591"/>
      <c r="F22" s="591"/>
      <c r="G22" s="592"/>
      <c r="H22" s="5"/>
      <c r="I22" s="33"/>
      <c r="J22" s="5"/>
    </row>
    <row r="56" spans="1:8" x14ac:dyDescent="0.2">
      <c r="A56" s="579" t="s">
        <v>325</v>
      </c>
      <c r="B56" s="579"/>
      <c r="C56" s="579"/>
      <c r="D56" s="579"/>
      <c r="E56" s="580" t="str">
        <f>County</f>
        <v>Yolo</v>
      </c>
      <c r="F56" s="580"/>
      <c r="G56" s="580"/>
      <c r="H56" s="58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3" t="s">
        <v>190</v>
      </c>
      <c r="B1" s="594"/>
      <c r="C1" s="594"/>
      <c r="D1" s="594"/>
      <c r="E1" s="594"/>
      <c r="F1" s="594"/>
      <c r="G1" s="594"/>
      <c r="H1" s="594"/>
      <c r="I1" s="594"/>
      <c r="J1" s="595"/>
    </row>
    <row r="2" spans="1:10" x14ac:dyDescent="0.2">
      <c r="A2" s="617" t="s">
        <v>390</v>
      </c>
      <c r="B2" s="618"/>
      <c r="C2" s="618"/>
      <c r="D2" s="618"/>
      <c r="E2" s="618"/>
      <c r="F2" s="618"/>
      <c r="G2" s="618"/>
      <c r="H2" s="618"/>
      <c r="I2" s="618"/>
      <c r="J2" s="619"/>
    </row>
    <row r="3" spans="1:10" x14ac:dyDescent="0.2">
      <c r="A3" s="611" t="s">
        <v>391</v>
      </c>
      <c r="B3" s="612"/>
      <c r="C3" s="612"/>
      <c r="D3" s="612"/>
      <c r="E3" s="612"/>
      <c r="F3" s="612"/>
      <c r="G3" s="612"/>
      <c r="H3" s="612"/>
      <c r="I3" s="612"/>
      <c r="J3" s="613"/>
    </row>
    <row r="4" spans="1:10" x14ac:dyDescent="0.2">
      <c r="A4" s="611" t="s">
        <v>392</v>
      </c>
      <c r="B4" s="612"/>
      <c r="C4" s="612"/>
      <c r="D4" s="612"/>
      <c r="E4" s="612"/>
      <c r="F4" s="612"/>
      <c r="G4" s="612"/>
      <c r="H4" s="612"/>
      <c r="I4" s="612"/>
      <c r="J4" s="613"/>
    </row>
    <row r="5" spans="1:10" x14ac:dyDescent="0.2">
      <c r="A5" s="611" t="s">
        <v>393</v>
      </c>
      <c r="B5" s="612"/>
      <c r="C5" s="612"/>
      <c r="D5" s="612"/>
      <c r="E5" s="612"/>
      <c r="F5" s="612"/>
      <c r="G5" s="612"/>
      <c r="H5" s="612"/>
      <c r="I5" s="612"/>
      <c r="J5" s="613"/>
    </row>
    <row r="6" spans="1:10" x14ac:dyDescent="0.2">
      <c r="A6" s="614" t="s">
        <v>394</v>
      </c>
      <c r="B6" s="615"/>
      <c r="C6" s="615"/>
      <c r="D6" s="615"/>
      <c r="E6" s="615"/>
      <c r="F6" s="615"/>
      <c r="G6" s="615"/>
      <c r="H6" s="615"/>
      <c r="I6" s="615"/>
      <c r="J6" s="616"/>
    </row>
    <row r="7" spans="1:10" x14ac:dyDescent="0.2">
      <c r="A7" s="18" t="s">
        <v>395</v>
      </c>
      <c r="B7" s="19"/>
      <c r="C7" s="19"/>
      <c r="D7" s="19"/>
      <c r="E7" s="19"/>
      <c r="F7" s="19"/>
      <c r="G7" s="19"/>
      <c r="H7" s="35"/>
      <c r="I7" s="19"/>
      <c r="J7" s="20"/>
    </row>
    <row r="8" spans="1:10" x14ac:dyDescent="0.2">
      <c r="A8" s="620" t="s">
        <v>396</v>
      </c>
      <c r="B8" s="621"/>
      <c r="C8" s="621"/>
      <c r="D8" s="621"/>
      <c r="E8" s="621"/>
      <c r="F8" s="621"/>
      <c r="G8" s="621"/>
      <c r="H8" s="621"/>
      <c r="I8" s="621"/>
      <c r="J8" s="622"/>
    </row>
    <row r="9" spans="1:10" x14ac:dyDescent="0.2">
      <c r="A9" s="623" t="s">
        <v>196</v>
      </c>
      <c r="B9" s="615"/>
      <c r="C9" s="615"/>
      <c r="D9" s="615"/>
      <c r="E9" s="615"/>
      <c r="F9" s="615"/>
      <c r="G9" s="615"/>
      <c r="H9" s="615"/>
      <c r="I9" s="615"/>
      <c r="J9" s="616"/>
    </row>
    <row r="10" spans="1:10" x14ac:dyDescent="0.2">
      <c r="A10" s="629"/>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29"/>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4" t="s">
        <v>327</v>
      </c>
      <c r="B39" s="625"/>
      <c r="C39" s="625"/>
      <c r="D39" s="625"/>
      <c r="E39" s="625"/>
      <c r="F39" s="625"/>
      <c r="G39" s="625"/>
      <c r="H39" s="625"/>
      <c r="I39" s="625"/>
      <c r="J39" s="626"/>
    </row>
    <row r="40" spans="1:10" x14ac:dyDescent="0.2">
      <c r="A40" s="623" t="s">
        <v>321</v>
      </c>
      <c r="B40" s="627"/>
      <c r="C40" s="627"/>
      <c r="D40" s="627"/>
      <c r="E40" s="627"/>
      <c r="F40" s="627"/>
      <c r="G40" s="627"/>
      <c r="H40" s="627"/>
      <c r="I40" s="627"/>
      <c r="J40" s="628"/>
    </row>
    <row r="41" spans="1:10" x14ac:dyDescent="0.2">
      <c r="A41" s="629"/>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79" t="s">
        <v>325</v>
      </c>
      <c r="B53" s="579"/>
      <c r="C53" s="579"/>
      <c r="D53" s="579"/>
      <c r="E53" s="580" t="str">
        <f>County</f>
        <v>Yolo</v>
      </c>
      <c r="F53" s="580"/>
      <c r="G53" s="580"/>
      <c r="H53" s="58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3" t="s">
        <v>285</v>
      </c>
      <c r="B1" s="594"/>
      <c r="C1" s="594"/>
      <c r="D1" s="594"/>
      <c r="E1" s="594"/>
      <c r="F1" s="594"/>
      <c r="G1" s="594"/>
      <c r="H1" s="594"/>
      <c r="I1" s="594"/>
      <c r="J1" s="595"/>
    </row>
    <row r="2" spans="1:10" x14ac:dyDescent="0.2">
      <c r="A2" s="617" t="s">
        <v>397</v>
      </c>
      <c r="B2" s="618"/>
      <c r="C2" s="618"/>
      <c r="D2" s="618"/>
      <c r="E2" s="618"/>
      <c r="F2" s="618"/>
      <c r="G2" s="618"/>
      <c r="H2" s="618"/>
      <c r="I2" s="618"/>
      <c r="J2" s="619"/>
    </row>
    <row r="3" spans="1:10" x14ac:dyDescent="0.2">
      <c r="A3" s="611" t="s">
        <v>398</v>
      </c>
      <c r="B3" s="612"/>
      <c r="C3" s="612"/>
      <c r="D3" s="612"/>
      <c r="E3" s="612"/>
      <c r="F3" s="612"/>
      <c r="G3" s="612"/>
      <c r="H3" s="612"/>
      <c r="I3" s="612"/>
      <c r="J3" s="613"/>
    </row>
    <row r="4" spans="1:10" x14ac:dyDescent="0.2">
      <c r="A4" s="611" t="s">
        <v>399</v>
      </c>
      <c r="B4" s="612"/>
      <c r="C4" s="612"/>
      <c r="D4" s="612"/>
      <c r="E4" s="612"/>
      <c r="F4" s="612"/>
      <c r="G4" s="612"/>
      <c r="H4" s="612"/>
      <c r="I4" s="612"/>
      <c r="J4" s="613"/>
    </row>
    <row r="5" spans="1:10" x14ac:dyDescent="0.2">
      <c r="A5" s="611" t="s">
        <v>400</v>
      </c>
      <c r="B5" s="612"/>
      <c r="C5" s="612"/>
      <c r="D5" s="612"/>
      <c r="E5" s="612"/>
      <c r="F5" s="612"/>
      <c r="G5" s="612"/>
      <c r="H5" s="612"/>
      <c r="I5" s="612"/>
      <c r="J5" s="613"/>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1" t="s">
        <v>194</v>
      </c>
      <c r="B8" s="615"/>
      <c r="C8" s="615"/>
      <c r="D8" s="615"/>
      <c r="E8" s="615"/>
      <c r="F8" s="615"/>
      <c r="G8" s="615"/>
      <c r="H8" s="615"/>
      <c r="I8" s="615"/>
      <c r="J8" s="616"/>
    </row>
    <row r="9" spans="1:10" x14ac:dyDescent="0.2">
      <c r="A9" s="629"/>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3" t="s">
        <v>213</v>
      </c>
      <c r="B25" s="644"/>
      <c r="C25" s="644"/>
      <c r="D25" s="645"/>
      <c r="E25" s="643"/>
      <c r="F25" s="645"/>
      <c r="G25" s="643"/>
      <c r="H25" s="644"/>
      <c r="I25" s="644"/>
      <c r="J25" s="645"/>
    </row>
    <row r="26" spans="1:10" x14ac:dyDescent="0.2">
      <c r="A26" s="632" t="s">
        <v>195</v>
      </c>
      <c r="B26" s="633"/>
      <c r="C26" s="633"/>
      <c r="D26" s="633"/>
      <c r="E26" s="633"/>
      <c r="F26" s="633"/>
      <c r="G26" s="633"/>
      <c r="H26" s="633"/>
      <c r="I26" s="633"/>
      <c r="J26" s="634"/>
    </row>
    <row r="27" spans="1:10" x14ac:dyDescent="0.2">
      <c r="A27" s="635"/>
      <c r="B27" s="636"/>
      <c r="C27" s="636"/>
      <c r="D27" s="636"/>
      <c r="E27" s="636"/>
      <c r="F27" s="636"/>
      <c r="G27" s="636"/>
      <c r="H27" s="636"/>
      <c r="I27" s="636"/>
      <c r="J27" s="637"/>
    </row>
    <row r="28" spans="1:10" x14ac:dyDescent="0.2">
      <c r="A28" s="638"/>
      <c r="B28" s="639"/>
      <c r="C28" s="639"/>
      <c r="D28" s="639"/>
      <c r="E28" s="639"/>
      <c r="F28" s="639"/>
      <c r="G28" s="639"/>
      <c r="H28" s="639"/>
      <c r="I28" s="639"/>
      <c r="J28" s="640"/>
    </row>
    <row r="29" spans="1:10" x14ac:dyDescent="0.2">
      <c r="A29" s="629"/>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1" t="s">
        <v>403</v>
      </c>
      <c r="B53" s="641"/>
      <c r="C53" s="641"/>
      <c r="D53" s="641"/>
      <c r="E53" s="641"/>
      <c r="F53" s="641"/>
      <c r="G53" s="641"/>
      <c r="H53" s="641"/>
      <c r="I53" s="641"/>
      <c r="J53" s="641"/>
    </row>
    <row r="54" spans="1:10" x14ac:dyDescent="0.2">
      <c r="A54" s="642" t="s">
        <v>404</v>
      </c>
      <c r="B54" s="642"/>
      <c r="C54" s="642"/>
      <c r="D54" s="642"/>
      <c r="E54" s="642"/>
      <c r="F54" s="642"/>
      <c r="G54" s="642"/>
      <c r="H54" s="642"/>
      <c r="I54" s="642"/>
      <c r="J54" s="642"/>
    </row>
    <row r="55" spans="1:10" x14ac:dyDescent="0.2">
      <c r="A55" s="39"/>
      <c r="B55" s="39"/>
      <c r="C55" s="39"/>
      <c r="D55" s="39"/>
      <c r="E55" s="39"/>
      <c r="F55" s="39"/>
      <c r="G55" s="39"/>
      <c r="H55" s="39"/>
      <c r="I55" s="39"/>
      <c r="J55" s="39"/>
    </row>
    <row r="56" spans="1:10" x14ac:dyDescent="0.2">
      <c r="A56" s="579" t="s">
        <v>325</v>
      </c>
      <c r="B56" s="579"/>
      <c r="C56" s="579"/>
      <c r="D56" s="579"/>
      <c r="E56" s="630" t="str">
        <f>County</f>
        <v>Yolo</v>
      </c>
      <c r="F56" s="630"/>
      <c r="G56" s="630"/>
      <c r="H56" s="630"/>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Yolo</v>
      </c>
    </row>
    <row r="2" spans="1:2" x14ac:dyDescent="0.2">
      <c r="A2" t="s">
        <v>541</v>
      </c>
      <c r="B2" s="25">
        <f>Reportdate</f>
        <v>44468</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Dan Fruchtenicht</v>
      </c>
    </row>
    <row r="10" spans="1:2" x14ac:dyDescent="0.2">
      <c r="A10" t="s">
        <v>218</v>
      </c>
      <c r="B10" t="str">
        <f>primarytitle</f>
        <v>Chief Probation Officer</v>
      </c>
    </row>
    <row r="11" spans="1:2" x14ac:dyDescent="0.2">
      <c r="A11" t="s">
        <v>217</v>
      </c>
      <c r="B11" t="str">
        <f>primphone</f>
        <v>(530) 406-5340</v>
      </c>
    </row>
    <row r="12" spans="1:2" x14ac:dyDescent="0.2">
      <c r="A12" t="s">
        <v>193</v>
      </c>
      <c r="B12" s="10" t="str">
        <f>preemail</f>
        <v>danin.fruchtenicht@yolocounty.org</v>
      </c>
    </row>
    <row r="13" spans="1:2" x14ac:dyDescent="0.2">
      <c r="A13" t="s">
        <v>365</v>
      </c>
      <c r="B13" t="str">
        <f>seccontact</f>
        <v>William Oneto</v>
      </c>
    </row>
    <row r="14" spans="1:2" x14ac:dyDescent="0.2">
      <c r="A14" t="s">
        <v>366</v>
      </c>
      <c r="B14" t="str">
        <f>seccontitle</f>
        <v>Probation Manager</v>
      </c>
    </row>
    <row r="15" spans="1:2" x14ac:dyDescent="0.2">
      <c r="A15" t="s">
        <v>367</v>
      </c>
      <c r="B15" t="str">
        <f>secphone</f>
        <v>(530) 406-5340</v>
      </c>
    </row>
    <row r="16" spans="1:2" x14ac:dyDescent="0.2">
      <c r="A16" t="s">
        <v>368</v>
      </c>
      <c r="B16" t="str">
        <f>secemail</f>
        <v>william.oneto@yolocounty.org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765281</v>
      </c>
    </row>
    <row r="24" spans="1:2" x14ac:dyDescent="0.2">
      <c r="A24" t="s">
        <v>548</v>
      </c>
      <c r="B24" s="11">
        <f>t1yobgserv</f>
        <v>4487</v>
      </c>
    </row>
    <row r="25" spans="1:2" x14ac:dyDescent="0.2">
      <c r="A25" t="s">
        <v>549</v>
      </c>
      <c r="B25" s="11">
        <f>t1yobgprof</f>
        <v>0</v>
      </c>
    </row>
    <row r="26" spans="1:2" x14ac:dyDescent="0.2">
      <c r="A26" t="s">
        <v>550</v>
      </c>
      <c r="B26" s="11">
        <f>t1yobgcbo</f>
        <v>78071</v>
      </c>
    </row>
    <row r="27" spans="1:2" x14ac:dyDescent="0.2">
      <c r="A27" t="s">
        <v>551</v>
      </c>
      <c r="B27" s="11">
        <f>t1yobgequip</f>
        <v>0</v>
      </c>
    </row>
    <row r="28" spans="1:2" x14ac:dyDescent="0.2">
      <c r="A28" t="s">
        <v>552</v>
      </c>
      <c r="B28" s="11">
        <f>t1yobgadmin</f>
        <v>33778</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881617</v>
      </c>
    </row>
    <row r="33" spans="1:2" x14ac:dyDescent="0.2">
      <c r="A33" t="s">
        <v>556</v>
      </c>
      <c r="B33" s="11">
        <f>t1jjcpasal</f>
        <v>747187</v>
      </c>
    </row>
    <row r="34" spans="1:2" x14ac:dyDescent="0.2">
      <c r="A34" t="s">
        <v>557</v>
      </c>
      <c r="B34" s="11">
        <f>t1jjcpaserv</f>
        <v>2612</v>
      </c>
    </row>
    <row r="35" spans="1:2" x14ac:dyDescent="0.2">
      <c r="A35" t="s">
        <v>558</v>
      </c>
      <c r="B35" s="11">
        <f>t1jjcpaprof</f>
        <v>0</v>
      </c>
    </row>
    <row r="36" spans="1:2" x14ac:dyDescent="0.2">
      <c r="A36" t="s">
        <v>559</v>
      </c>
      <c r="B36" s="11">
        <f>t1jjcpacbo</f>
        <v>44728</v>
      </c>
    </row>
    <row r="37" spans="1:2" x14ac:dyDescent="0.2">
      <c r="A37" t="s">
        <v>560</v>
      </c>
      <c r="B37" s="11">
        <f>t1jjcpaequip</f>
        <v>0</v>
      </c>
    </row>
    <row r="38" spans="1:2" x14ac:dyDescent="0.2">
      <c r="A38" t="s">
        <v>561</v>
      </c>
      <c r="B38" s="11">
        <f>t1jjcpaadmin</f>
        <v>31478</v>
      </c>
    </row>
    <row r="39" spans="1:2" x14ac:dyDescent="0.2">
      <c r="A39" t="s">
        <v>562</v>
      </c>
      <c r="B39" s="11">
        <f>t1jjcpaothr1</f>
        <v>907</v>
      </c>
    </row>
    <row r="40" spans="1:2" x14ac:dyDescent="0.2">
      <c r="A40" t="s">
        <v>563</v>
      </c>
      <c r="B40" s="11">
        <f>t1jjcpaothr2</f>
        <v>0</v>
      </c>
    </row>
    <row r="41" spans="1:2" x14ac:dyDescent="0.2">
      <c r="A41" t="s">
        <v>583</v>
      </c>
      <c r="B41" s="11">
        <f>t1jjcpaothr3</f>
        <v>0</v>
      </c>
    </row>
    <row r="42" spans="1:2" x14ac:dyDescent="0.2">
      <c r="A42" t="s">
        <v>564</v>
      </c>
      <c r="B42" s="11">
        <f>t1jjcpatot</f>
        <v>826912</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Yolo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Yolo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t="str">
        <f>t1other1</f>
        <v>Program Incentives</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826912</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Yolo</v>
      </c>
      <c r="B2" s="25">
        <f>Reportdate</f>
        <v>44468</v>
      </c>
      <c r="C2" s="24" t="e">
        <f>Chief</f>
        <v>#REF!</v>
      </c>
      <c r="D2" t="e">
        <f>Chiefphone2</f>
        <v>#REF!</v>
      </c>
      <c r="E2" s="10" t="e">
        <f>Address</f>
        <v>#REF!</v>
      </c>
      <c r="F2" s="10" t="e">
        <f>City</f>
        <v>#REF!</v>
      </c>
      <c r="G2" s="9" t="e">
        <f>ZIP</f>
        <v>#REF!</v>
      </c>
      <c r="H2" s="10" t="e">
        <f>Chiefemail2</f>
        <v>#REF!</v>
      </c>
      <c r="I2" t="str">
        <f>primcontact</f>
        <v>Dan Fruchtenicht</v>
      </c>
      <c r="J2" t="str">
        <f>primarytitle</f>
        <v>Chief Probation Officer</v>
      </c>
      <c r="K2" t="str">
        <f>primphone</f>
        <v>(530) 406-5340</v>
      </c>
      <c r="L2" s="10" t="str">
        <f>preemail</f>
        <v>danin.fruchtenicht@yolocounty.org</v>
      </c>
      <c r="M2" t="str">
        <f>seccontact</f>
        <v>William Oneto</v>
      </c>
      <c r="N2" t="str">
        <f>seccontitle</f>
        <v>Probation Manager</v>
      </c>
      <c r="O2" t="str">
        <f>secphone</f>
        <v>(530) 406-5340</v>
      </c>
      <c r="P2" t="str">
        <f>secemail</f>
        <v>william.oneto@yolocounty.org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765281</v>
      </c>
      <c r="X2" s="11">
        <f>t1yobgserv</f>
        <v>4487</v>
      </c>
      <c r="Y2" s="11">
        <f>t1yobgprof</f>
        <v>0</v>
      </c>
      <c r="Z2" s="11">
        <f>t1yobgcbo</f>
        <v>78071</v>
      </c>
      <c r="AA2" s="11">
        <f>t1yobgequip</f>
        <v>0</v>
      </c>
      <c r="AB2" s="11">
        <f>t1yobgadmin</f>
        <v>33778</v>
      </c>
      <c r="AC2" s="11">
        <f>t1yobgothr1</f>
        <v>0</v>
      </c>
      <c r="AD2" s="11">
        <f>t1yobgothr2</f>
        <v>0</v>
      </c>
      <c r="AE2" s="11">
        <f>t1yobgothr3</f>
        <v>0</v>
      </c>
      <c r="AF2" s="11">
        <f>t1yobgtot</f>
        <v>881617</v>
      </c>
      <c r="AG2" s="11">
        <f>t1jjcpasal</f>
        <v>747187</v>
      </c>
      <c r="AH2" s="11">
        <f>t1jjcpaserv</f>
        <v>2612</v>
      </c>
      <c r="AI2" s="11">
        <f>t1jjcpaprof</f>
        <v>0</v>
      </c>
      <c r="AJ2" s="11">
        <f>t1jjcpacbo</f>
        <v>44728</v>
      </c>
      <c r="AK2" s="11">
        <f>t1jjcpaequip</f>
        <v>0</v>
      </c>
      <c r="AL2" s="11">
        <f>t1jjcpaadmin</f>
        <v>31478</v>
      </c>
      <c r="AM2" s="11">
        <f>t1jjcpaothr1</f>
        <v>907</v>
      </c>
      <c r="AN2" s="11">
        <f>t1jjcpaothr2</f>
        <v>0</v>
      </c>
      <c r="AO2" s="11">
        <f>t1jjcpaothr3</f>
        <v>0</v>
      </c>
      <c r="AP2" s="11">
        <f>t1jjcpatot</f>
        <v>826912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Yolo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Yolo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Program Incentives</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826912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110" zoomScaleNormal="110" workbookViewId="0">
      <pane ySplit="4" topLeftCell="A23"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Yolo</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923</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6</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52</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25</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79</v>
      </c>
      <c r="J14" s="302"/>
      <c r="K14" s="97"/>
      <c r="L14" s="97"/>
      <c r="M14" s="97"/>
      <c r="N14" s="97"/>
      <c r="O14" s="98"/>
    </row>
    <row r="15" spans="1:24" ht="14.25" x14ac:dyDescent="0.2">
      <c r="A15" s="91"/>
      <c r="B15" s="45"/>
      <c r="C15" s="128"/>
      <c r="D15" s="128"/>
      <c r="E15" s="310" t="s">
        <v>815</v>
      </c>
      <c r="F15" s="310"/>
      <c r="G15" s="310"/>
      <c r="H15" s="310"/>
      <c r="I15" s="304">
        <v>15</v>
      </c>
      <c r="J15" s="305"/>
      <c r="K15" s="97"/>
      <c r="L15" s="97"/>
      <c r="M15" s="97"/>
      <c r="N15" s="97"/>
      <c r="O15" s="98"/>
    </row>
    <row r="16" spans="1:24" ht="15" x14ac:dyDescent="0.25">
      <c r="A16" s="102"/>
      <c r="B16" s="45"/>
      <c r="C16" s="128"/>
      <c r="D16" s="128"/>
      <c r="E16" s="306" t="s">
        <v>827</v>
      </c>
      <c r="F16" s="306"/>
      <c r="G16" s="306"/>
      <c r="H16" s="306"/>
      <c r="I16" s="311">
        <f>SUM(I14:J15)</f>
        <v>94</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53</v>
      </c>
      <c r="J20" s="302"/>
      <c r="K20" s="97"/>
      <c r="L20" s="97"/>
      <c r="M20" s="97"/>
      <c r="N20" s="97"/>
      <c r="O20" s="98"/>
    </row>
    <row r="21" spans="1:24" ht="14.25" x14ac:dyDescent="0.2">
      <c r="A21" s="102"/>
      <c r="B21" s="128"/>
      <c r="C21" s="128"/>
      <c r="D21" s="128"/>
      <c r="E21" s="310" t="s">
        <v>818</v>
      </c>
      <c r="F21" s="310"/>
      <c r="G21" s="310"/>
      <c r="H21" s="310"/>
      <c r="I21" s="313">
        <v>18</v>
      </c>
      <c r="J21" s="314"/>
      <c r="K21" s="97"/>
      <c r="L21" s="97"/>
      <c r="M21" s="97"/>
      <c r="N21" s="97"/>
      <c r="O21" s="98"/>
    </row>
    <row r="22" spans="1:24" ht="14.25" x14ac:dyDescent="0.2">
      <c r="A22" s="102"/>
      <c r="B22" s="128"/>
      <c r="C22" s="128"/>
      <c r="D22" s="128"/>
      <c r="E22" s="300" t="s">
        <v>819</v>
      </c>
      <c r="F22" s="300"/>
      <c r="G22" s="300"/>
      <c r="H22" s="300"/>
      <c r="I22" s="301">
        <v>21</v>
      </c>
      <c r="J22" s="302"/>
      <c r="K22" s="97"/>
      <c r="L22" s="97"/>
      <c r="M22" s="97"/>
      <c r="N22" s="97"/>
      <c r="O22" s="98"/>
    </row>
    <row r="23" spans="1:24" ht="14.25" x14ac:dyDescent="0.2">
      <c r="A23" s="102"/>
      <c r="B23" s="128"/>
      <c r="C23" s="128"/>
      <c r="D23" s="128"/>
      <c r="E23" s="310" t="s">
        <v>820</v>
      </c>
      <c r="F23" s="310"/>
      <c r="G23" s="310"/>
      <c r="H23" s="310"/>
      <c r="I23" s="304">
        <v>0</v>
      </c>
      <c r="J23" s="305"/>
      <c r="K23" s="97"/>
      <c r="L23" s="97"/>
      <c r="M23" s="97"/>
      <c r="N23" s="97"/>
      <c r="O23" s="98"/>
    </row>
    <row r="24" spans="1:24" ht="14.25" x14ac:dyDescent="0.2">
      <c r="A24" s="102"/>
      <c r="B24" s="128"/>
      <c r="C24" s="128"/>
      <c r="D24" s="128"/>
      <c r="E24" s="300" t="s">
        <v>821</v>
      </c>
      <c r="F24" s="300"/>
      <c r="G24" s="300"/>
      <c r="H24" s="300"/>
      <c r="I24" s="301">
        <v>0</v>
      </c>
      <c r="J24" s="302"/>
      <c r="K24" s="97"/>
      <c r="L24" s="97"/>
      <c r="M24" s="97"/>
      <c r="N24" s="97"/>
      <c r="O24" s="98"/>
    </row>
    <row r="25" spans="1:24" ht="14.25" x14ac:dyDescent="0.2">
      <c r="A25" s="102"/>
      <c r="B25" s="128"/>
      <c r="C25" s="128"/>
      <c r="D25" s="128"/>
      <c r="E25" s="310" t="s">
        <v>822</v>
      </c>
      <c r="F25" s="310"/>
      <c r="G25" s="310"/>
      <c r="H25" s="310"/>
      <c r="I25" s="304">
        <v>0</v>
      </c>
      <c r="J25" s="305"/>
      <c r="K25" s="97"/>
      <c r="L25" s="97"/>
      <c r="M25" s="97"/>
      <c r="N25" s="97"/>
      <c r="O25" s="98"/>
    </row>
    <row r="26" spans="1:24" ht="14.25" x14ac:dyDescent="0.2">
      <c r="A26" s="102"/>
      <c r="B26" s="128"/>
      <c r="C26" s="128"/>
      <c r="D26" s="128"/>
      <c r="E26" s="300" t="s">
        <v>823</v>
      </c>
      <c r="F26" s="300"/>
      <c r="G26" s="300"/>
      <c r="H26" s="300"/>
      <c r="I26" s="301">
        <v>3</v>
      </c>
      <c r="J26" s="302"/>
      <c r="K26" s="97"/>
      <c r="L26" s="97"/>
      <c r="M26" s="97"/>
      <c r="N26" s="97"/>
      <c r="O26" s="98"/>
    </row>
    <row r="27" spans="1:24" ht="15" x14ac:dyDescent="0.25">
      <c r="A27" s="102"/>
      <c r="B27" s="128"/>
      <c r="C27" s="128"/>
      <c r="D27" s="128"/>
      <c r="E27" s="306" t="s">
        <v>827</v>
      </c>
      <c r="F27" s="306"/>
      <c r="G27" s="306"/>
      <c r="H27" s="306"/>
      <c r="I27" s="311">
        <f>SUM(I20:J26)</f>
        <v>95</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937</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8" activePane="bottomLeft" state="frozen"/>
      <selection activeCell="B1" sqref="B1"/>
      <selection pane="bottomLeft" activeCell="E63" sqref="E6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Yolo</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924</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17</v>
      </c>
      <c r="K7" s="360"/>
      <c r="L7" s="45"/>
      <c r="M7" s="45"/>
      <c r="N7" s="45"/>
      <c r="O7" s="92"/>
    </row>
    <row r="8" spans="1:37" ht="14.1" customHeight="1" x14ac:dyDescent="0.2">
      <c r="A8" s="91"/>
      <c r="B8" s="128"/>
      <c r="C8" s="128"/>
      <c r="D8" s="353" t="s">
        <v>890</v>
      </c>
      <c r="E8" s="354"/>
      <c r="F8" s="354"/>
      <c r="G8" s="354"/>
      <c r="H8" s="354"/>
      <c r="I8" s="355"/>
      <c r="J8" s="361">
        <v>8</v>
      </c>
      <c r="K8" s="362"/>
      <c r="L8" s="125"/>
      <c r="M8" s="125"/>
      <c r="N8" s="125"/>
      <c r="O8" s="126"/>
      <c r="P8" s="214"/>
    </row>
    <row r="9" spans="1:37" ht="14.1" customHeight="1" x14ac:dyDescent="0.2">
      <c r="A9" s="91"/>
      <c r="B9" s="128"/>
      <c r="C9" s="128"/>
      <c r="D9" s="356" t="s">
        <v>827</v>
      </c>
      <c r="E9" s="357"/>
      <c r="F9" s="357"/>
      <c r="G9" s="357"/>
      <c r="H9" s="357"/>
      <c r="I9" s="358"/>
      <c r="J9" s="363">
        <f>SUM(I7:J8)</f>
        <v>25</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5</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3</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5</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2</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0</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3</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3</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6</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24</v>
      </c>
      <c r="K32" s="347"/>
      <c r="L32" s="125"/>
      <c r="M32" s="125"/>
      <c r="N32" s="125"/>
      <c r="O32" s="126"/>
      <c r="P32" s="214"/>
    </row>
    <row r="33" spans="1:37" ht="14.1" customHeight="1" x14ac:dyDescent="0.2">
      <c r="A33" s="91"/>
      <c r="B33" s="45"/>
      <c r="C33" s="45"/>
      <c r="D33" s="343" t="s">
        <v>815</v>
      </c>
      <c r="E33" s="344"/>
      <c r="F33" s="344"/>
      <c r="G33" s="344"/>
      <c r="H33" s="344"/>
      <c r="I33" s="345"/>
      <c r="J33" s="379">
        <v>1</v>
      </c>
      <c r="K33" s="380"/>
      <c r="L33" s="125"/>
      <c r="M33" s="125"/>
      <c r="N33" s="125"/>
      <c r="O33" s="126"/>
      <c r="P33" s="214"/>
    </row>
    <row r="34" spans="1:37" ht="14.1" customHeight="1" x14ac:dyDescent="0.2">
      <c r="A34" s="91"/>
      <c r="B34" s="45"/>
      <c r="C34" s="45"/>
      <c r="D34" s="384" t="s">
        <v>827</v>
      </c>
      <c r="E34" s="384"/>
      <c r="F34" s="384"/>
      <c r="G34" s="384"/>
      <c r="H34" s="384"/>
      <c r="I34" s="384"/>
      <c r="J34" s="381">
        <f>SUM(J32:K33)</f>
        <v>25</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14</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4</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6</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1</v>
      </c>
      <c r="K43" s="302"/>
      <c r="L43" s="125"/>
      <c r="M43" s="125"/>
      <c r="N43" s="125"/>
      <c r="O43" s="126"/>
      <c r="P43" s="214"/>
    </row>
    <row r="44" spans="1:37" ht="14.1" customHeight="1" x14ac:dyDescent="0.2">
      <c r="A44" s="91"/>
      <c r="B44" s="128"/>
      <c r="C44" s="128"/>
      <c r="D44" s="390" t="s">
        <v>827</v>
      </c>
      <c r="E44" s="391"/>
      <c r="F44" s="391"/>
      <c r="G44" s="391"/>
      <c r="H44" s="391"/>
      <c r="I44" s="391"/>
      <c r="J44" s="311">
        <f>SUM(J37:K43)</f>
        <v>25</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t="s">
        <v>938</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L26" sqref="L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Yolo</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44</v>
      </c>
      <c r="H9" s="328"/>
      <c r="I9" s="183"/>
    </row>
    <row r="10" spans="1:21" ht="15" x14ac:dyDescent="0.2">
      <c r="A10" s="165"/>
      <c r="B10" s="206"/>
      <c r="C10" s="409" t="s">
        <v>872</v>
      </c>
      <c r="D10" s="409"/>
      <c r="E10" s="409"/>
      <c r="F10" s="409"/>
      <c r="G10" s="397">
        <v>29</v>
      </c>
      <c r="H10" s="397"/>
      <c r="I10" s="183"/>
    </row>
    <row r="11" spans="1:21" ht="15" x14ac:dyDescent="0.2">
      <c r="A11" s="165"/>
      <c r="B11" s="206"/>
      <c r="C11" s="401" t="s">
        <v>873</v>
      </c>
      <c r="D11" s="401"/>
      <c r="E11" s="401"/>
      <c r="F11" s="401"/>
      <c r="G11" s="328"/>
      <c r="H11" s="328"/>
      <c r="I11" s="183"/>
    </row>
    <row r="12" spans="1:21" ht="15" x14ac:dyDescent="0.25">
      <c r="A12" s="165"/>
      <c r="B12" s="177"/>
      <c r="C12" s="306" t="s">
        <v>827</v>
      </c>
      <c r="D12" s="306"/>
      <c r="E12" s="306"/>
      <c r="F12" s="306"/>
      <c r="G12" s="406">
        <f>SUM(G9:H11)</f>
        <v>73</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58</v>
      </c>
      <c r="H16" s="328"/>
      <c r="I16" s="98"/>
    </row>
    <row r="17" spans="1:9" ht="14.25" x14ac:dyDescent="0.2">
      <c r="A17" s="102"/>
      <c r="B17" s="128"/>
      <c r="C17" s="310" t="s">
        <v>815</v>
      </c>
      <c r="D17" s="310"/>
      <c r="E17" s="310"/>
      <c r="F17" s="310"/>
      <c r="G17" s="397">
        <v>15</v>
      </c>
      <c r="H17" s="397"/>
      <c r="I17" s="98"/>
    </row>
    <row r="18" spans="1:9" ht="15" x14ac:dyDescent="0.25">
      <c r="A18" s="102"/>
      <c r="B18" s="128"/>
      <c r="C18" s="306" t="s">
        <v>827</v>
      </c>
      <c r="D18" s="306"/>
      <c r="E18" s="306"/>
      <c r="F18" s="306"/>
      <c r="G18" s="392">
        <f>SUM(G16:H17)</f>
        <v>73</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12</v>
      </c>
      <c r="H22" s="328"/>
      <c r="I22" s="98"/>
    </row>
    <row r="23" spans="1:9" ht="14.25" x14ac:dyDescent="0.2">
      <c r="A23" s="102"/>
      <c r="B23" s="128"/>
      <c r="C23" s="310" t="s">
        <v>818</v>
      </c>
      <c r="D23" s="310"/>
      <c r="E23" s="310"/>
      <c r="F23" s="310"/>
      <c r="G23" s="393">
        <v>17</v>
      </c>
      <c r="H23" s="393"/>
      <c r="I23" s="98"/>
    </row>
    <row r="24" spans="1:9" ht="14.25" x14ac:dyDescent="0.2">
      <c r="A24" s="102"/>
      <c r="B24" s="128"/>
      <c r="C24" s="300" t="s">
        <v>817</v>
      </c>
      <c r="D24" s="300"/>
      <c r="E24" s="300"/>
      <c r="F24" s="300"/>
      <c r="G24" s="328">
        <v>42</v>
      </c>
      <c r="H24" s="328"/>
      <c r="I24" s="98"/>
    </row>
    <row r="25" spans="1:9" ht="14.25" x14ac:dyDescent="0.2">
      <c r="A25" s="102"/>
      <c r="B25" s="128"/>
      <c r="C25" s="303" t="s">
        <v>512</v>
      </c>
      <c r="D25" s="303"/>
      <c r="E25" s="303"/>
      <c r="F25" s="303"/>
      <c r="G25" s="397">
        <v>2</v>
      </c>
      <c r="H25" s="397"/>
      <c r="I25" s="98"/>
    </row>
    <row r="26" spans="1:9" ht="15" x14ac:dyDescent="0.25">
      <c r="A26" s="102"/>
      <c r="B26" s="128"/>
      <c r="C26" s="306" t="s">
        <v>827</v>
      </c>
      <c r="D26" s="306"/>
      <c r="E26" s="306"/>
      <c r="F26" s="306"/>
      <c r="G26" s="392">
        <f>SUM(G22:H25)</f>
        <v>73</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38" zoomScale="140" zoomScaleNormal="14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Yolo</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945</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458" zoomScale="110" zoomScaleNormal="110" workbookViewId="0">
      <selection activeCell="A484" sqref="A484:J51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Yolo</v>
      </c>
      <c r="I1" s="374"/>
      <c r="J1" s="375"/>
    </row>
    <row r="2" spans="1:13" ht="9" customHeight="1" x14ac:dyDescent="0.2">
      <c r="A2" s="45"/>
      <c r="B2" s="45"/>
      <c r="C2" s="45"/>
      <c r="D2" s="45"/>
      <c r="E2" s="45"/>
      <c r="F2" s="45"/>
      <c r="G2" s="45"/>
      <c r="H2" s="45"/>
      <c r="I2" s="45"/>
      <c r="J2" s="45"/>
    </row>
    <row r="3" spans="1:13" ht="12" customHeight="1" x14ac:dyDescent="0.2">
      <c r="A3" s="514" t="s">
        <v>914</v>
      </c>
      <c r="B3" s="514"/>
      <c r="C3" s="514"/>
      <c r="D3" s="514"/>
      <c r="E3" s="514"/>
      <c r="F3" s="514"/>
      <c r="G3" s="514"/>
      <c r="H3" s="514"/>
      <c r="I3" s="514"/>
      <c r="J3" s="514"/>
    </row>
    <row r="4" spans="1:13" ht="14.1" customHeight="1" x14ac:dyDescent="0.2">
      <c r="A4" s="514"/>
      <c r="B4" s="514"/>
      <c r="C4" s="514"/>
      <c r="D4" s="514"/>
      <c r="E4" s="514"/>
      <c r="F4" s="514"/>
      <c r="G4" s="514"/>
      <c r="H4" s="514"/>
      <c r="I4" s="514"/>
      <c r="J4" s="514"/>
    </row>
    <row r="5" spans="1:13" ht="14.1" customHeight="1" x14ac:dyDescent="0.2">
      <c r="A5" s="514"/>
      <c r="B5" s="514"/>
      <c r="C5" s="514"/>
      <c r="D5" s="514"/>
      <c r="E5" s="514"/>
      <c r="F5" s="514"/>
      <c r="G5" s="514"/>
      <c r="H5" s="514"/>
      <c r="I5" s="514"/>
      <c r="J5" s="514"/>
    </row>
    <row r="6" spans="1:13" ht="14.1" customHeight="1" x14ac:dyDescent="0.2">
      <c r="A6" s="514"/>
      <c r="B6" s="514"/>
      <c r="C6" s="514"/>
      <c r="D6" s="514"/>
      <c r="E6" s="514"/>
      <c r="F6" s="514"/>
      <c r="G6" s="514"/>
      <c r="H6" s="514"/>
      <c r="I6" s="514"/>
      <c r="J6" s="514"/>
      <c r="M6" s="45"/>
    </row>
    <row r="7" spans="1:13" ht="9" customHeight="1" x14ac:dyDescent="0.2">
      <c r="A7" s="514"/>
      <c r="B7" s="514"/>
      <c r="C7" s="514"/>
      <c r="D7" s="514"/>
      <c r="E7" s="514"/>
      <c r="F7" s="514"/>
      <c r="G7" s="514"/>
      <c r="H7" s="514"/>
      <c r="I7" s="514"/>
      <c r="J7" s="514"/>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7" t="s">
        <v>464</v>
      </c>
      <c r="B13" s="517"/>
      <c r="C13" s="517"/>
      <c r="D13" s="517"/>
      <c r="E13" s="517"/>
      <c r="F13" s="517"/>
      <c r="G13" s="517"/>
      <c r="H13" s="517"/>
      <c r="I13" s="517"/>
      <c r="J13" s="517"/>
    </row>
    <row r="14" spans="1:13" ht="18" customHeight="1" thickBot="1" x14ac:dyDescent="0.25">
      <c r="A14" s="47"/>
      <c r="B14" s="48" t="s">
        <v>466</v>
      </c>
      <c r="C14" s="518" t="s">
        <v>467</v>
      </c>
      <c r="D14" s="518"/>
      <c r="E14" s="518"/>
      <c r="F14" s="49"/>
      <c r="G14" s="48" t="s">
        <v>466</v>
      </c>
      <c r="H14" s="518" t="s">
        <v>467</v>
      </c>
      <c r="I14" s="518"/>
      <c r="J14" s="518"/>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8" t="s">
        <v>467</v>
      </c>
      <c r="D20" s="518"/>
      <c r="E20" s="518"/>
      <c r="F20" s="53"/>
      <c r="G20" s="48" t="s">
        <v>466</v>
      </c>
      <c r="H20" s="518" t="s">
        <v>467</v>
      </c>
      <c r="I20" s="518"/>
      <c r="J20" s="518"/>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8" t="s">
        <v>467</v>
      </c>
      <c r="D41" s="518"/>
      <c r="E41" s="518"/>
      <c r="F41" s="53"/>
      <c r="G41" s="48" t="s">
        <v>466</v>
      </c>
      <c r="H41" s="518" t="s">
        <v>467</v>
      </c>
      <c r="I41" s="518"/>
      <c r="J41" s="518"/>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9"/>
      <c r="J64" s="530"/>
    </row>
    <row r="65" spans="1:10" ht="15.75" customHeight="1" x14ac:dyDescent="0.25">
      <c r="A65" s="376" t="s">
        <v>848</v>
      </c>
      <c r="B65" s="377"/>
      <c r="C65" s="377"/>
      <c r="D65" s="377"/>
      <c r="E65" s="377"/>
      <c r="F65" s="377"/>
      <c r="G65" s="377"/>
      <c r="H65" s="374" t="str">
        <f>'CONTACT INFORMATION'!$A$24</f>
        <v>Yolo</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3" t="s">
        <v>841</v>
      </c>
      <c r="C81" s="513"/>
      <c r="D81" s="513"/>
      <c r="E81" s="513"/>
      <c r="F81" s="513"/>
      <c r="G81" s="513"/>
      <c r="H81" s="513"/>
      <c r="I81" s="513"/>
      <c r="J81" s="56"/>
    </row>
    <row r="82" spans="1:10" x14ac:dyDescent="0.2">
      <c r="A82" s="45"/>
      <c r="B82" s="513"/>
      <c r="C82" s="513"/>
      <c r="D82" s="513"/>
      <c r="E82" s="513"/>
      <c r="F82" s="513"/>
      <c r="G82" s="513"/>
      <c r="H82" s="513"/>
      <c r="I82" s="513"/>
      <c r="J82" s="56"/>
    </row>
    <row r="83" spans="1:10" x14ac:dyDescent="0.2">
      <c r="A83" s="45"/>
      <c r="B83" s="513"/>
      <c r="C83" s="513"/>
      <c r="D83" s="513"/>
      <c r="E83" s="513"/>
      <c r="F83" s="513"/>
      <c r="G83" s="513"/>
      <c r="H83" s="513"/>
      <c r="I83" s="513"/>
      <c r="J83" s="56"/>
    </row>
    <row r="84" spans="1:10" ht="12.95" customHeight="1" x14ac:dyDescent="0.2">
      <c r="A84" s="45"/>
      <c r="B84" s="513"/>
      <c r="C84" s="513"/>
      <c r="D84" s="513"/>
      <c r="E84" s="513"/>
      <c r="F84" s="513"/>
      <c r="G84" s="513"/>
      <c r="H84" s="513"/>
      <c r="I84" s="513"/>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1" t="s">
        <v>840</v>
      </c>
      <c r="B94" s="532"/>
      <c r="C94" s="532"/>
      <c r="D94" s="532"/>
      <c r="E94" s="532"/>
      <c r="F94" s="532"/>
      <c r="G94" s="532"/>
      <c r="H94" s="532"/>
      <c r="I94" s="532"/>
      <c r="J94" s="532"/>
    </row>
    <row r="95" spans="1:10" x14ac:dyDescent="0.2">
      <c r="A95" s="532"/>
      <c r="B95" s="532"/>
      <c r="C95" s="532"/>
      <c r="D95" s="532"/>
      <c r="E95" s="532"/>
      <c r="F95" s="532"/>
      <c r="G95" s="532"/>
      <c r="H95" s="532"/>
      <c r="I95" s="532"/>
      <c r="J95" s="532"/>
    </row>
    <row r="96" spans="1:10" x14ac:dyDescent="0.2">
      <c r="A96" s="532"/>
      <c r="B96" s="532"/>
      <c r="C96" s="532"/>
      <c r="D96" s="532"/>
      <c r="E96" s="532"/>
      <c r="F96" s="532"/>
      <c r="G96" s="532"/>
      <c r="H96" s="532"/>
      <c r="I96" s="532"/>
      <c r="J96" s="532"/>
    </row>
    <row r="97" spans="1:11" ht="12.75" hidden="1" customHeight="1" x14ac:dyDescent="0.2">
      <c r="A97" s="532"/>
      <c r="B97" s="532"/>
      <c r="C97" s="532"/>
      <c r="D97" s="532"/>
      <c r="E97" s="532"/>
      <c r="F97" s="532"/>
      <c r="G97" s="532"/>
      <c r="H97" s="532"/>
      <c r="I97" s="532"/>
      <c r="J97" s="532"/>
    </row>
    <row r="98" spans="1:11" ht="12.75" hidden="1" customHeight="1" x14ac:dyDescent="0.2">
      <c r="A98" s="532"/>
      <c r="B98" s="532"/>
      <c r="C98" s="532"/>
      <c r="D98" s="532"/>
      <c r="E98" s="532"/>
      <c r="F98" s="532"/>
      <c r="G98" s="532"/>
      <c r="H98" s="532"/>
      <c r="I98" s="532"/>
      <c r="J98" s="532"/>
    </row>
    <row r="99" spans="1:11" ht="12.75" hidden="1" customHeight="1" x14ac:dyDescent="0.2">
      <c r="A99" s="532"/>
      <c r="B99" s="532"/>
      <c r="C99" s="532"/>
      <c r="D99" s="532"/>
      <c r="E99" s="532"/>
      <c r="F99" s="532"/>
      <c r="G99" s="532"/>
      <c r="H99" s="532"/>
      <c r="I99" s="532"/>
      <c r="J99" s="532"/>
    </row>
    <row r="100" spans="1:11" ht="12.75" hidden="1" customHeight="1" x14ac:dyDescent="0.2">
      <c r="A100" s="532"/>
      <c r="B100" s="532"/>
      <c r="C100" s="532"/>
      <c r="D100" s="532"/>
      <c r="E100" s="532"/>
      <c r="F100" s="532"/>
      <c r="G100" s="532"/>
      <c r="H100" s="532"/>
      <c r="I100" s="532"/>
      <c r="J100" s="532"/>
    </row>
    <row r="101" spans="1:11" ht="4.5" customHeight="1" x14ac:dyDescent="0.2">
      <c r="A101" s="532"/>
      <c r="B101" s="532"/>
      <c r="C101" s="532"/>
      <c r="D101" s="532"/>
      <c r="E101" s="532"/>
      <c r="F101" s="532"/>
      <c r="G101" s="532"/>
      <c r="H101" s="532"/>
      <c r="I101" s="532"/>
      <c r="J101" s="532"/>
    </row>
    <row r="102" spans="1:11" ht="7.5" customHeight="1" x14ac:dyDescent="0.2">
      <c r="A102" s="121"/>
      <c r="B102" s="121"/>
      <c r="C102" s="121"/>
      <c r="D102" s="121"/>
      <c r="E102" s="121"/>
      <c r="F102" s="121"/>
      <c r="G102" s="121"/>
      <c r="H102" s="121"/>
      <c r="I102" s="121"/>
      <c r="J102" s="121"/>
    </row>
    <row r="103" spans="1:11" ht="12.75" customHeight="1" x14ac:dyDescent="0.2">
      <c r="A103" s="531" t="s">
        <v>919</v>
      </c>
      <c r="B103" s="532"/>
      <c r="C103" s="532"/>
      <c r="D103" s="532"/>
      <c r="E103" s="532"/>
      <c r="F103" s="532"/>
      <c r="G103" s="532"/>
      <c r="H103" s="532"/>
      <c r="I103" s="532"/>
      <c r="J103" s="532"/>
    </row>
    <row r="104" spans="1:11" ht="12.75" customHeight="1" x14ac:dyDescent="0.2">
      <c r="A104" s="532"/>
      <c r="B104" s="532"/>
      <c r="C104" s="532"/>
      <c r="D104" s="532"/>
      <c r="E104" s="532"/>
      <c r="F104" s="532"/>
      <c r="G104" s="532"/>
      <c r="H104" s="532"/>
      <c r="I104" s="532"/>
      <c r="J104" s="532"/>
    </row>
    <row r="105" spans="1:11" ht="12.75" customHeight="1" x14ac:dyDescent="0.2">
      <c r="A105" s="532"/>
      <c r="B105" s="532"/>
      <c r="C105" s="532"/>
      <c r="D105" s="532"/>
      <c r="E105" s="532"/>
      <c r="F105" s="532"/>
      <c r="G105" s="532"/>
      <c r="H105" s="532"/>
      <c r="I105" s="532"/>
      <c r="J105" s="532"/>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Yolo</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0" t="s">
        <v>913</v>
      </c>
      <c r="B130" s="511"/>
      <c r="C130" s="511"/>
      <c r="D130" s="511"/>
      <c r="E130" s="486" t="s">
        <v>489</v>
      </c>
      <c r="F130" s="508"/>
      <c r="G130" s="508"/>
      <c r="H130" s="508"/>
      <c r="I130" s="508"/>
      <c r="J130" s="509"/>
    </row>
    <row r="131" spans="1:16" ht="27" customHeight="1" x14ac:dyDescent="0.2">
      <c r="A131" s="58"/>
      <c r="B131" s="59"/>
      <c r="C131" s="59"/>
      <c r="D131" s="59"/>
      <c r="E131" s="489" t="s">
        <v>535</v>
      </c>
      <c r="F131" s="490"/>
      <c r="G131" s="489" t="s">
        <v>533</v>
      </c>
      <c r="H131" s="490"/>
      <c r="I131" s="491" t="s">
        <v>849</v>
      </c>
      <c r="J131" s="492"/>
    </row>
    <row r="132" spans="1:16" x14ac:dyDescent="0.2">
      <c r="A132" s="516" t="s">
        <v>527</v>
      </c>
      <c r="B132" s="516"/>
      <c r="C132" s="516"/>
      <c r="D132" s="516"/>
      <c r="E132" s="466">
        <v>765281</v>
      </c>
      <c r="F132" s="466"/>
      <c r="G132" s="466">
        <v>747187</v>
      </c>
      <c r="H132" s="466"/>
      <c r="I132" s="467"/>
      <c r="J132" s="467"/>
    </row>
    <row r="133" spans="1:16" x14ac:dyDescent="0.2">
      <c r="A133" s="512" t="s">
        <v>528</v>
      </c>
      <c r="B133" s="512"/>
      <c r="C133" s="512"/>
      <c r="D133" s="512"/>
      <c r="E133" s="448">
        <v>4487</v>
      </c>
      <c r="F133" s="448"/>
      <c r="G133" s="449">
        <v>2612</v>
      </c>
      <c r="H133" s="449"/>
      <c r="I133" s="465"/>
      <c r="J133" s="465"/>
    </row>
    <row r="134" spans="1:16" x14ac:dyDescent="0.2">
      <c r="A134" s="516" t="s">
        <v>529</v>
      </c>
      <c r="B134" s="516"/>
      <c r="C134" s="516"/>
      <c r="D134" s="516"/>
      <c r="E134" s="466"/>
      <c r="F134" s="466"/>
      <c r="G134" s="466"/>
      <c r="H134" s="466"/>
      <c r="I134" s="467"/>
      <c r="J134" s="467"/>
    </row>
    <row r="135" spans="1:16" x14ac:dyDescent="0.2">
      <c r="A135" s="512" t="s">
        <v>530</v>
      </c>
      <c r="B135" s="512"/>
      <c r="C135" s="512"/>
      <c r="D135" s="512"/>
      <c r="E135" s="448">
        <v>78071</v>
      </c>
      <c r="F135" s="448"/>
      <c r="G135" s="449">
        <v>44728</v>
      </c>
      <c r="H135" s="449"/>
      <c r="I135" s="465"/>
      <c r="J135" s="465"/>
    </row>
    <row r="136" spans="1:16" x14ac:dyDescent="0.2">
      <c r="A136" s="516" t="s">
        <v>531</v>
      </c>
      <c r="B136" s="516"/>
      <c r="C136" s="516"/>
      <c r="D136" s="516"/>
      <c r="E136" s="466"/>
      <c r="F136" s="466"/>
      <c r="G136" s="466"/>
      <c r="H136" s="466"/>
      <c r="I136" s="467"/>
      <c r="J136" s="467"/>
    </row>
    <row r="137" spans="1:16" x14ac:dyDescent="0.2">
      <c r="A137" s="512" t="s">
        <v>532</v>
      </c>
      <c r="B137" s="512"/>
      <c r="C137" s="512"/>
      <c r="D137" s="512"/>
      <c r="E137" s="448">
        <v>33778</v>
      </c>
      <c r="F137" s="448"/>
      <c r="G137" s="449">
        <v>31478</v>
      </c>
      <c r="H137" s="449"/>
      <c r="I137" s="465"/>
      <c r="J137" s="465"/>
    </row>
    <row r="138" spans="1:16" x14ac:dyDescent="0.2">
      <c r="A138" s="515" t="s">
        <v>537</v>
      </c>
      <c r="B138" s="516"/>
      <c r="C138" s="516"/>
      <c r="D138" s="516"/>
      <c r="E138" s="460"/>
      <c r="F138" s="460"/>
      <c r="G138" s="460"/>
      <c r="H138" s="460"/>
      <c r="I138" s="461"/>
      <c r="J138" s="461"/>
    </row>
    <row r="139" spans="1:16" x14ac:dyDescent="0.2">
      <c r="A139" s="533" t="s">
        <v>929</v>
      </c>
      <c r="B139" s="446"/>
      <c r="C139" s="446"/>
      <c r="D139" s="447"/>
      <c r="E139" s="448"/>
      <c r="F139" s="448"/>
      <c r="G139" s="449">
        <v>907</v>
      </c>
      <c r="H139" s="449"/>
      <c r="I139" s="449"/>
      <c r="J139" s="449"/>
    </row>
    <row r="140" spans="1:16" x14ac:dyDescent="0.2">
      <c r="A140" s="533"/>
      <c r="B140" s="446"/>
      <c r="C140" s="446"/>
      <c r="D140" s="447"/>
      <c r="E140" s="448"/>
      <c r="F140" s="448"/>
      <c r="G140" s="449"/>
      <c r="H140" s="449"/>
      <c r="I140" s="449"/>
      <c r="J140" s="449"/>
    </row>
    <row r="141" spans="1:16" ht="12.75" customHeight="1" x14ac:dyDescent="0.2">
      <c r="A141" s="533"/>
      <c r="B141" s="446"/>
      <c r="C141" s="446"/>
      <c r="D141" s="447"/>
      <c r="E141" s="448"/>
      <c r="F141" s="448"/>
      <c r="G141" s="449"/>
      <c r="H141" s="449"/>
      <c r="I141" s="449"/>
      <c r="J141" s="449"/>
      <c r="P141" s="221"/>
    </row>
    <row r="142" spans="1:16" x14ac:dyDescent="0.2">
      <c r="A142" s="528" t="s">
        <v>534</v>
      </c>
      <c r="B142" s="528"/>
      <c r="C142" s="528"/>
      <c r="D142" s="528"/>
      <c r="E142" s="453">
        <f>SUM(E132:E141)</f>
        <v>881617</v>
      </c>
      <c r="F142" s="453"/>
      <c r="G142" s="453">
        <f>SUM(G132:G141)</f>
        <v>826912</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19" t="s">
        <v>939</v>
      </c>
      <c r="B147" s="520"/>
      <c r="C147" s="520"/>
      <c r="D147" s="520"/>
      <c r="E147" s="520"/>
      <c r="F147" s="520"/>
      <c r="G147" s="520"/>
      <c r="H147" s="520"/>
      <c r="I147" s="520"/>
      <c r="J147" s="521"/>
      <c r="L147" s="131"/>
    </row>
    <row r="148" spans="1:12" ht="15" customHeight="1" x14ac:dyDescent="0.2">
      <c r="A148" s="522"/>
      <c r="B148" s="523"/>
      <c r="C148" s="523"/>
      <c r="D148" s="523"/>
      <c r="E148" s="523"/>
      <c r="F148" s="523"/>
      <c r="G148" s="523"/>
      <c r="H148" s="523"/>
      <c r="I148" s="523"/>
      <c r="J148" s="524"/>
    </row>
    <row r="149" spans="1:12" ht="15" customHeight="1" x14ac:dyDescent="0.2">
      <c r="A149" s="522"/>
      <c r="B149" s="523"/>
      <c r="C149" s="523"/>
      <c r="D149" s="523"/>
      <c r="E149" s="523"/>
      <c r="F149" s="523"/>
      <c r="G149" s="523"/>
      <c r="H149" s="523"/>
      <c r="I149" s="523"/>
      <c r="J149" s="524"/>
    </row>
    <row r="150" spans="1:12" ht="15" customHeight="1" x14ac:dyDescent="0.2">
      <c r="A150" s="522"/>
      <c r="B150" s="523"/>
      <c r="C150" s="523"/>
      <c r="D150" s="523"/>
      <c r="E150" s="523"/>
      <c r="F150" s="523"/>
      <c r="G150" s="523"/>
      <c r="H150" s="523"/>
      <c r="I150" s="523"/>
      <c r="J150" s="524"/>
    </row>
    <row r="151" spans="1:12" ht="15" customHeight="1" x14ac:dyDescent="0.2">
      <c r="A151" s="522"/>
      <c r="B151" s="523"/>
      <c r="C151" s="523"/>
      <c r="D151" s="523"/>
      <c r="E151" s="523"/>
      <c r="F151" s="523"/>
      <c r="G151" s="523"/>
      <c r="H151" s="523"/>
      <c r="I151" s="523"/>
      <c r="J151" s="524"/>
    </row>
    <row r="152" spans="1:12" ht="15" customHeight="1" x14ac:dyDescent="0.2">
      <c r="A152" s="522"/>
      <c r="B152" s="523"/>
      <c r="C152" s="523"/>
      <c r="D152" s="523"/>
      <c r="E152" s="523"/>
      <c r="F152" s="523"/>
      <c r="G152" s="523"/>
      <c r="H152" s="523"/>
      <c r="I152" s="523"/>
      <c r="J152" s="524"/>
    </row>
    <row r="153" spans="1:12" ht="15" customHeight="1" x14ac:dyDescent="0.2">
      <c r="A153" s="522"/>
      <c r="B153" s="523"/>
      <c r="C153" s="523"/>
      <c r="D153" s="523"/>
      <c r="E153" s="523"/>
      <c r="F153" s="523"/>
      <c r="G153" s="523"/>
      <c r="H153" s="523"/>
      <c r="I153" s="523"/>
      <c r="J153" s="524"/>
    </row>
    <row r="154" spans="1:12" ht="15" customHeight="1" x14ac:dyDescent="0.2">
      <c r="A154" s="522"/>
      <c r="B154" s="523"/>
      <c r="C154" s="523"/>
      <c r="D154" s="523"/>
      <c r="E154" s="523"/>
      <c r="F154" s="523"/>
      <c r="G154" s="523"/>
      <c r="H154" s="523"/>
      <c r="I154" s="523"/>
      <c r="J154" s="524"/>
    </row>
    <row r="155" spans="1:12" ht="15" customHeight="1" x14ac:dyDescent="0.2">
      <c r="A155" s="522"/>
      <c r="B155" s="523"/>
      <c r="C155" s="523"/>
      <c r="D155" s="523"/>
      <c r="E155" s="523"/>
      <c r="F155" s="523"/>
      <c r="G155" s="523"/>
      <c r="H155" s="523"/>
      <c r="I155" s="523"/>
      <c r="J155" s="524"/>
    </row>
    <row r="156" spans="1:12" ht="15" customHeight="1" x14ac:dyDescent="0.2">
      <c r="A156" s="522"/>
      <c r="B156" s="523"/>
      <c r="C156" s="523"/>
      <c r="D156" s="523"/>
      <c r="E156" s="523"/>
      <c r="F156" s="523"/>
      <c r="G156" s="523"/>
      <c r="H156" s="523"/>
      <c r="I156" s="523"/>
      <c r="J156" s="524"/>
    </row>
    <row r="157" spans="1:12" ht="15" customHeight="1" x14ac:dyDescent="0.2">
      <c r="A157" s="522"/>
      <c r="B157" s="523"/>
      <c r="C157" s="523"/>
      <c r="D157" s="523"/>
      <c r="E157" s="523"/>
      <c r="F157" s="523"/>
      <c r="G157" s="523"/>
      <c r="H157" s="523"/>
      <c r="I157" s="523"/>
      <c r="J157" s="524"/>
      <c r="L157" s="131"/>
    </row>
    <row r="158" spans="1:12" ht="15" customHeight="1" x14ac:dyDescent="0.2">
      <c r="A158" s="522"/>
      <c r="B158" s="523"/>
      <c r="C158" s="523"/>
      <c r="D158" s="523"/>
      <c r="E158" s="523"/>
      <c r="F158" s="523"/>
      <c r="G158" s="523"/>
      <c r="H158" s="523"/>
      <c r="I158" s="523"/>
      <c r="J158" s="524"/>
      <c r="L158" s="131"/>
    </row>
    <row r="159" spans="1:12" ht="15" customHeight="1" x14ac:dyDescent="0.2">
      <c r="A159" s="522"/>
      <c r="B159" s="523"/>
      <c r="C159" s="523"/>
      <c r="D159" s="523"/>
      <c r="E159" s="523"/>
      <c r="F159" s="523"/>
      <c r="G159" s="523"/>
      <c r="H159" s="523"/>
      <c r="I159" s="523"/>
      <c r="J159" s="524"/>
      <c r="L159" s="131"/>
    </row>
    <row r="160" spans="1:12" ht="15" customHeight="1" x14ac:dyDescent="0.2">
      <c r="A160" s="522"/>
      <c r="B160" s="523"/>
      <c r="C160" s="523"/>
      <c r="D160" s="523"/>
      <c r="E160" s="523"/>
      <c r="F160" s="523"/>
      <c r="G160" s="523"/>
      <c r="H160" s="523"/>
      <c r="I160" s="523"/>
      <c r="J160" s="524"/>
      <c r="L160" s="131"/>
    </row>
    <row r="161" spans="1:12" ht="15" customHeight="1" x14ac:dyDescent="0.2">
      <c r="A161" s="522"/>
      <c r="B161" s="523"/>
      <c r="C161" s="523"/>
      <c r="D161" s="523"/>
      <c r="E161" s="523"/>
      <c r="F161" s="523"/>
      <c r="G161" s="523"/>
      <c r="H161" s="523"/>
      <c r="I161" s="523"/>
      <c r="J161" s="524"/>
      <c r="L161" s="131"/>
    </row>
    <row r="162" spans="1:12" ht="15" customHeight="1" x14ac:dyDescent="0.2">
      <c r="A162" s="522"/>
      <c r="B162" s="523"/>
      <c r="C162" s="523"/>
      <c r="D162" s="523"/>
      <c r="E162" s="523"/>
      <c r="F162" s="523"/>
      <c r="G162" s="523"/>
      <c r="H162" s="523"/>
      <c r="I162" s="523"/>
      <c r="J162" s="524"/>
      <c r="L162" s="131"/>
    </row>
    <row r="163" spans="1:12" ht="15" customHeight="1" x14ac:dyDescent="0.2">
      <c r="A163" s="522"/>
      <c r="B163" s="523"/>
      <c r="C163" s="523"/>
      <c r="D163" s="523"/>
      <c r="E163" s="523"/>
      <c r="F163" s="523"/>
      <c r="G163" s="523"/>
      <c r="H163" s="523"/>
      <c r="I163" s="523"/>
      <c r="J163" s="524"/>
      <c r="L163" s="131"/>
    </row>
    <row r="164" spans="1:12" ht="15" customHeight="1" x14ac:dyDescent="0.2">
      <c r="A164" s="522"/>
      <c r="B164" s="523"/>
      <c r="C164" s="523"/>
      <c r="D164" s="523"/>
      <c r="E164" s="523"/>
      <c r="F164" s="523"/>
      <c r="G164" s="523"/>
      <c r="H164" s="523"/>
      <c r="I164" s="523"/>
      <c r="J164" s="524"/>
      <c r="L164" s="131"/>
    </row>
    <row r="165" spans="1:12" ht="15" customHeight="1" x14ac:dyDescent="0.2">
      <c r="A165" s="522"/>
      <c r="B165" s="523"/>
      <c r="C165" s="523"/>
      <c r="D165" s="523"/>
      <c r="E165" s="523"/>
      <c r="F165" s="523"/>
      <c r="G165" s="523"/>
      <c r="H165" s="523"/>
      <c r="I165" s="523"/>
      <c r="J165" s="524"/>
      <c r="L165" s="131"/>
    </row>
    <row r="166" spans="1:12" ht="15" customHeight="1" x14ac:dyDescent="0.2">
      <c r="A166" s="522"/>
      <c r="B166" s="523"/>
      <c r="C166" s="523"/>
      <c r="D166" s="523"/>
      <c r="E166" s="523"/>
      <c r="F166" s="523"/>
      <c r="G166" s="523"/>
      <c r="H166" s="523"/>
      <c r="I166" s="523"/>
      <c r="J166" s="524"/>
      <c r="L166" s="131"/>
    </row>
    <row r="167" spans="1:12" ht="15" customHeight="1" x14ac:dyDescent="0.2">
      <c r="A167" s="522"/>
      <c r="B167" s="523"/>
      <c r="C167" s="523"/>
      <c r="D167" s="523"/>
      <c r="E167" s="523"/>
      <c r="F167" s="523"/>
      <c r="G167" s="523"/>
      <c r="H167" s="523"/>
      <c r="I167" s="523"/>
      <c r="J167" s="524"/>
      <c r="L167" s="131"/>
    </row>
    <row r="168" spans="1:12" ht="15" customHeight="1" x14ac:dyDescent="0.2">
      <c r="A168" s="522"/>
      <c r="B168" s="523"/>
      <c r="C168" s="523"/>
      <c r="D168" s="523"/>
      <c r="E168" s="523"/>
      <c r="F168" s="523"/>
      <c r="G168" s="523"/>
      <c r="H168" s="523"/>
      <c r="I168" s="523"/>
      <c r="J168" s="524"/>
      <c r="L168" s="131"/>
    </row>
    <row r="169" spans="1:12" ht="15" customHeight="1" x14ac:dyDescent="0.2">
      <c r="A169" s="522"/>
      <c r="B169" s="523"/>
      <c r="C169" s="523"/>
      <c r="D169" s="523"/>
      <c r="E169" s="523"/>
      <c r="F169" s="523"/>
      <c r="G169" s="523"/>
      <c r="H169" s="523"/>
      <c r="I169" s="523"/>
      <c r="J169" s="524"/>
      <c r="L169" s="131"/>
    </row>
    <row r="170" spans="1:12" ht="15" customHeight="1" x14ac:dyDescent="0.2">
      <c r="A170" s="522"/>
      <c r="B170" s="523"/>
      <c r="C170" s="523"/>
      <c r="D170" s="523"/>
      <c r="E170" s="523"/>
      <c r="F170" s="523"/>
      <c r="G170" s="523"/>
      <c r="H170" s="523"/>
      <c r="I170" s="523"/>
      <c r="J170" s="524"/>
      <c r="K170" s="189"/>
      <c r="L170" s="189"/>
    </row>
    <row r="171" spans="1:12" ht="15" customHeight="1" x14ac:dyDescent="0.2">
      <c r="A171" s="522"/>
      <c r="B171" s="523"/>
      <c r="C171" s="523"/>
      <c r="D171" s="523"/>
      <c r="E171" s="523"/>
      <c r="F171" s="523"/>
      <c r="G171" s="523"/>
      <c r="H171" s="523"/>
      <c r="I171" s="523"/>
      <c r="J171" s="524"/>
    </row>
    <row r="172" spans="1:12" ht="15" customHeight="1" x14ac:dyDescent="0.2">
      <c r="A172" s="522"/>
      <c r="B172" s="523"/>
      <c r="C172" s="523"/>
      <c r="D172" s="523"/>
      <c r="E172" s="523"/>
      <c r="F172" s="523"/>
      <c r="G172" s="523"/>
      <c r="H172" s="523"/>
      <c r="I172" s="523"/>
      <c r="J172" s="524"/>
    </row>
    <row r="173" spans="1:12" ht="15" customHeight="1" x14ac:dyDescent="0.2">
      <c r="A173" s="522"/>
      <c r="B173" s="523"/>
      <c r="C173" s="523"/>
      <c r="D173" s="523"/>
      <c r="E173" s="523"/>
      <c r="F173" s="523"/>
      <c r="G173" s="523"/>
      <c r="H173" s="523"/>
      <c r="I173" s="523"/>
      <c r="J173" s="524"/>
    </row>
    <row r="174" spans="1:12" ht="15" customHeight="1" x14ac:dyDescent="0.2">
      <c r="A174" s="525"/>
      <c r="B174" s="526"/>
      <c r="C174" s="526"/>
      <c r="D174" s="526"/>
      <c r="E174" s="526"/>
      <c r="F174" s="526"/>
      <c r="G174" s="526"/>
      <c r="H174" s="526"/>
      <c r="I174" s="526"/>
      <c r="J174" s="527"/>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Yolo</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0" t="s">
        <v>913</v>
      </c>
      <c r="B182" s="511"/>
      <c r="C182" s="511"/>
      <c r="D182" s="511"/>
      <c r="E182" s="486" t="s">
        <v>506</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17952</v>
      </c>
      <c r="F184" s="466"/>
      <c r="G184" s="466"/>
      <c r="H184" s="466"/>
      <c r="I184" s="467"/>
      <c r="J184" s="467"/>
    </row>
    <row r="185" spans="1:20" x14ac:dyDescent="0.2">
      <c r="A185" s="462" t="s">
        <v>528</v>
      </c>
      <c r="B185" s="463"/>
      <c r="C185" s="463"/>
      <c r="D185" s="464"/>
      <c r="E185" s="448"/>
      <c r="F185" s="448"/>
      <c r="G185" s="449">
        <v>58</v>
      </c>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v>52775</v>
      </c>
      <c r="F187" s="448"/>
      <c r="G187" s="449">
        <v>13330</v>
      </c>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t="s">
        <v>929</v>
      </c>
      <c r="B191" s="446"/>
      <c r="C191" s="446"/>
      <c r="D191" s="447"/>
      <c r="E191" s="448"/>
      <c r="F191" s="448"/>
      <c r="G191" s="449">
        <v>14657</v>
      </c>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70727</v>
      </c>
      <c r="F194" s="453"/>
      <c r="G194" s="453">
        <f>SUM(G184:G193)</f>
        <v>28045</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940</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Yolo</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507</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v>3027</v>
      </c>
      <c r="F238" s="448"/>
      <c r="G238" s="449">
        <v>1353</v>
      </c>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3027</v>
      </c>
      <c r="F247" s="453"/>
      <c r="G247" s="453">
        <f>SUM(G237:G246)</f>
        <v>1353</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941</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Yolo</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t="s">
        <v>504</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v>103</v>
      </c>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103</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942</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Yolo</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t="s">
        <v>468</v>
      </c>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v>566</v>
      </c>
      <c r="F354" s="448"/>
      <c r="G354" s="449"/>
      <c r="H354" s="449"/>
      <c r="I354" s="465"/>
      <c r="J354" s="465"/>
    </row>
    <row r="355" spans="1:10" x14ac:dyDescent="0.2">
      <c r="A355" s="457" t="s">
        <v>529</v>
      </c>
      <c r="B355" s="458"/>
      <c r="C355" s="458"/>
      <c r="D355" s="459"/>
      <c r="E355" s="466"/>
      <c r="F355" s="466"/>
      <c r="G355" s="466">
        <v>43265</v>
      </c>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566</v>
      </c>
      <c r="F363" s="453"/>
      <c r="G363" s="453">
        <f>SUM(G353:G362)</f>
        <v>43265</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943</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Yolo</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t="s">
        <v>482</v>
      </c>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v>4112</v>
      </c>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4112</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944</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Yolo</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Yolo</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Yolo</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Yolo</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Yolo</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Yolo</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Yolo</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Yolo</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Yolo</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13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Yolo</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0"/>
      <c r="F6" s="561"/>
      <c r="G6" s="561"/>
      <c r="H6" s="561"/>
      <c r="I6" s="561"/>
      <c r="J6" s="562"/>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Yolo</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0"/>
      <c r="F61" s="561"/>
      <c r="G61" s="561"/>
      <c r="H61" s="561"/>
      <c r="I61" s="561"/>
      <c r="J61" s="562"/>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Yolo</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0"/>
      <c r="F117" s="561"/>
      <c r="G117" s="561"/>
      <c r="H117" s="561"/>
      <c r="I117" s="561"/>
      <c r="J117" s="562"/>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Yolo</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0"/>
      <c r="F172" s="561"/>
      <c r="G172" s="561"/>
      <c r="H172" s="561"/>
      <c r="I172" s="561"/>
      <c r="J172" s="562"/>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Yolo</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0"/>
      <c r="F227" s="561"/>
      <c r="G227" s="561"/>
      <c r="H227" s="561"/>
      <c r="I227" s="561"/>
      <c r="J227" s="562"/>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Yolo</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7" t="s">
        <v>535</v>
      </c>
      <c r="F283" s="557"/>
      <c r="G283" s="557" t="s">
        <v>533</v>
      </c>
      <c r="H283" s="557"/>
      <c r="I283" s="558" t="s">
        <v>849</v>
      </c>
      <c r="J283" s="559"/>
    </row>
    <row r="284" spans="1:10" x14ac:dyDescent="0.2">
      <c r="A284" s="457" t="s">
        <v>527</v>
      </c>
      <c r="B284" s="458"/>
      <c r="C284" s="458"/>
      <c r="D284" s="459"/>
      <c r="E284" s="553"/>
      <c r="F284" s="554"/>
      <c r="G284" s="553"/>
      <c r="H284" s="554"/>
      <c r="I284" s="555"/>
      <c r="J284" s="556"/>
    </row>
    <row r="285" spans="1:10" x14ac:dyDescent="0.2">
      <c r="A285" s="462" t="s">
        <v>528</v>
      </c>
      <c r="B285" s="463"/>
      <c r="C285" s="463"/>
      <c r="D285" s="464"/>
      <c r="E285" s="541"/>
      <c r="F285" s="542"/>
      <c r="G285" s="543"/>
      <c r="H285" s="544"/>
      <c r="I285" s="547"/>
      <c r="J285" s="548"/>
    </row>
    <row r="286" spans="1:10" x14ac:dyDescent="0.2">
      <c r="A286" s="457" t="s">
        <v>529</v>
      </c>
      <c r="B286" s="458"/>
      <c r="C286" s="458"/>
      <c r="D286" s="459"/>
      <c r="E286" s="553"/>
      <c r="F286" s="554"/>
      <c r="G286" s="553"/>
      <c r="H286" s="554"/>
      <c r="I286" s="555"/>
      <c r="J286" s="556"/>
    </row>
    <row r="287" spans="1:10" x14ac:dyDescent="0.2">
      <c r="A287" s="462" t="s">
        <v>530</v>
      </c>
      <c r="B287" s="463"/>
      <c r="C287" s="463"/>
      <c r="D287" s="464"/>
      <c r="E287" s="541"/>
      <c r="F287" s="542"/>
      <c r="G287" s="543"/>
      <c r="H287" s="544"/>
      <c r="I287" s="547"/>
      <c r="J287" s="548"/>
    </row>
    <row r="288" spans="1:10" x14ac:dyDescent="0.2">
      <c r="A288" s="457" t="s">
        <v>531</v>
      </c>
      <c r="B288" s="458"/>
      <c r="C288" s="458"/>
      <c r="D288" s="459"/>
      <c r="E288" s="553"/>
      <c r="F288" s="554"/>
      <c r="G288" s="553"/>
      <c r="H288" s="554"/>
      <c r="I288" s="555"/>
      <c r="J288" s="556"/>
    </row>
    <row r="289" spans="1:10" x14ac:dyDescent="0.2">
      <c r="A289" s="462" t="s">
        <v>532</v>
      </c>
      <c r="B289" s="463"/>
      <c r="C289" s="463"/>
      <c r="D289" s="464"/>
      <c r="E289" s="541"/>
      <c r="F289" s="542"/>
      <c r="G289" s="543"/>
      <c r="H289" s="544"/>
      <c r="I289" s="547"/>
      <c r="J289" s="548"/>
    </row>
    <row r="290" spans="1:10" x14ac:dyDescent="0.2">
      <c r="A290" s="457" t="s">
        <v>537</v>
      </c>
      <c r="B290" s="458"/>
      <c r="C290" s="458"/>
      <c r="D290" s="459"/>
      <c r="E290" s="549"/>
      <c r="F290" s="550"/>
      <c r="G290" s="549"/>
      <c r="H290" s="550"/>
      <c r="I290" s="551"/>
      <c r="J290" s="552"/>
    </row>
    <row r="291" spans="1:10" x14ac:dyDescent="0.2">
      <c r="A291" s="445"/>
      <c r="B291" s="446"/>
      <c r="C291" s="446"/>
      <c r="D291" s="447"/>
      <c r="E291" s="541"/>
      <c r="F291" s="542"/>
      <c r="G291" s="543"/>
      <c r="H291" s="544"/>
      <c r="I291" s="543"/>
      <c r="J291" s="544"/>
    </row>
    <row r="292" spans="1:10" x14ac:dyDescent="0.2">
      <c r="A292" s="445"/>
      <c r="B292" s="446"/>
      <c r="C292" s="446"/>
      <c r="D292" s="447"/>
      <c r="E292" s="541"/>
      <c r="F292" s="542"/>
      <c r="G292" s="543"/>
      <c r="H292" s="544"/>
      <c r="I292" s="543"/>
      <c r="J292" s="544"/>
    </row>
    <row r="293" spans="1:10" x14ac:dyDescent="0.2">
      <c r="A293" s="445"/>
      <c r="B293" s="446"/>
      <c r="C293" s="446"/>
      <c r="D293" s="447"/>
      <c r="E293" s="541"/>
      <c r="F293" s="542"/>
      <c r="G293" s="543"/>
      <c r="H293" s="544"/>
      <c r="I293" s="543"/>
      <c r="J293" s="544"/>
    </row>
    <row r="294" spans="1:10" x14ac:dyDescent="0.2">
      <c r="A294" s="450" t="s">
        <v>534</v>
      </c>
      <c r="B294" s="451"/>
      <c r="C294" s="451"/>
      <c r="D294" s="452"/>
      <c r="E294" s="545">
        <f>SUM(E284:E293)</f>
        <v>0</v>
      </c>
      <c r="F294" s="546"/>
      <c r="G294" s="545">
        <f>SUM(G284:G293)</f>
        <v>0</v>
      </c>
      <c r="H294" s="546"/>
      <c r="I294" s="545">
        <f>SUM(I284:I293)</f>
        <v>0</v>
      </c>
      <c r="J294" s="546"/>
    </row>
    <row r="295" spans="1:10" ht="13.15" customHeight="1" x14ac:dyDescent="0.2">
      <c r="A295" s="454" t="s">
        <v>861</v>
      </c>
      <c r="B295" s="535"/>
      <c r="C295" s="535"/>
      <c r="D295" s="535"/>
      <c r="E295" s="535"/>
      <c r="F295" s="535"/>
      <c r="G295" s="535"/>
      <c r="H295" s="535"/>
      <c r="I295" s="535"/>
      <c r="J295" s="536"/>
    </row>
    <row r="296" spans="1:10" ht="13.15" customHeight="1" x14ac:dyDescent="0.2">
      <c r="A296" s="431" t="s">
        <v>862</v>
      </c>
      <c r="B296" s="537"/>
      <c r="C296" s="537"/>
      <c r="D296" s="537"/>
      <c r="E296" s="537"/>
      <c r="F296" s="537"/>
      <c r="G296" s="537"/>
      <c r="H296" s="537"/>
      <c r="I296" s="537"/>
      <c r="J296" s="538"/>
    </row>
    <row r="297" spans="1:10" ht="13.15" customHeight="1" x14ac:dyDescent="0.2">
      <c r="A297" s="431" t="s">
        <v>863</v>
      </c>
      <c r="B297" s="537"/>
      <c r="C297" s="537"/>
      <c r="D297" s="537"/>
      <c r="E297" s="537"/>
      <c r="F297" s="537"/>
      <c r="G297" s="537"/>
      <c r="H297" s="537"/>
      <c r="I297" s="537"/>
      <c r="J297" s="538"/>
    </row>
    <row r="298" spans="1:10" ht="13.15" customHeight="1" x14ac:dyDescent="0.2">
      <c r="A298" s="434" t="s">
        <v>864</v>
      </c>
      <c r="B298" s="539"/>
      <c r="C298" s="539"/>
      <c r="D298" s="539"/>
      <c r="E298" s="539"/>
      <c r="F298" s="539"/>
      <c r="G298" s="539"/>
      <c r="H298" s="539"/>
      <c r="I298" s="539"/>
      <c r="J298" s="540"/>
    </row>
    <row r="299" spans="1:10" ht="13.15" customHeight="1" x14ac:dyDescent="0.2">
      <c r="A299" s="519"/>
      <c r="B299" s="520"/>
      <c r="C299" s="520"/>
      <c r="D299" s="520"/>
      <c r="E299" s="520"/>
      <c r="F299" s="520"/>
      <c r="G299" s="520"/>
      <c r="H299" s="520"/>
      <c r="I299" s="520"/>
      <c r="J299" s="521"/>
    </row>
    <row r="300" spans="1:10" x14ac:dyDescent="0.2">
      <c r="A300" s="522"/>
      <c r="B300" s="523"/>
      <c r="C300" s="523"/>
      <c r="D300" s="523"/>
      <c r="E300" s="523"/>
      <c r="F300" s="523"/>
      <c r="G300" s="523"/>
      <c r="H300" s="523"/>
      <c r="I300" s="523"/>
      <c r="J300" s="524"/>
    </row>
    <row r="301" spans="1:10" x14ac:dyDescent="0.2">
      <c r="A301" s="522"/>
      <c r="B301" s="523"/>
      <c r="C301" s="523"/>
      <c r="D301" s="523"/>
      <c r="E301" s="523"/>
      <c r="F301" s="523"/>
      <c r="G301" s="523"/>
      <c r="H301" s="523"/>
      <c r="I301" s="523"/>
      <c r="J301" s="524"/>
    </row>
    <row r="302" spans="1:10" x14ac:dyDescent="0.2">
      <c r="A302" s="522"/>
      <c r="B302" s="523"/>
      <c r="C302" s="523"/>
      <c r="D302" s="523"/>
      <c r="E302" s="523"/>
      <c r="F302" s="523"/>
      <c r="G302" s="523"/>
      <c r="H302" s="523"/>
      <c r="I302" s="523"/>
      <c r="J302" s="524"/>
    </row>
    <row r="303" spans="1:10" x14ac:dyDescent="0.2">
      <c r="A303" s="522"/>
      <c r="B303" s="523"/>
      <c r="C303" s="523"/>
      <c r="D303" s="523"/>
      <c r="E303" s="523"/>
      <c r="F303" s="523"/>
      <c r="G303" s="523"/>
      <c r="H303" s="523"/>
      <c r="I303" s="523"/>
      <c r="J303" s="524"/>
    </row>
    <row r="304" spans="1:10" x14ac:dyDescent="0.2">
      <c r="A304" s="522"/>
      <c r="B304" s="523"/>
      <c r="C304" s="523"/>
      <c r="D304" s="523"/>
      <c r="E304" s="523"/>
      <c r="F304" s="523"/>
      <c r="G304" s="523"/>
      <c r="H304" s="523"/>
      <c r="I304" s="523"/>
      <c r="J304" s="524"/>
    </row>
    <row r="305" spans="1:10" x14ac:dyDescent="0.2">
      <c r="A305" s="522"/>
      <c r="B305" s="523"/>
      <c r="C305" s="523"/>
      <c r="D305" s="523"/>
      <c r="E305" s="523"/>
      <c r="F305" s="523"/>
      <c r="G305" s="523"/>
      <c r="H305" s="523"/>
      <c r="I305" s="523"/>
      <c r="J305" s="524"/>
    </row>
    <row r="306" spans="1:10" x14ac:dyDescent="0.2">
      <c r="A306" s="522"/>
      <c r="B306" s="523"/>
      <c r="C306" s="523"/>
      <c r="D306" s="523"/>
      <c r="E306" s="523"/>
      <c r="F306" s="523"/>
      <c r="G306" s="523"/>
      <c r="H306" s="523"/>
      <c r="I306" s="523"/>
      <c r="J306" s="524"/>
    </row>
    <row r="307" spans="1:10" x14ac:dyDescent="0.2">
      <c r="A307" s="522"/>
      <c r="B307" s="523"/>
      <c r="C307" s="523"/>
      <c r="D307" s="523"/>
      <c r="E307" s="523"/>
      <c r="F307" s="523"/>
      <c r="G307" s="523"/>
      <c r="H307" s="523"/>
      <c r="I307" s="523"/>
      <c r="J307" s="524"/>
    </row>
    <row r="308" spans="1:10" x14ac:dyDescent="0.2">
      <c r="A308" s="522"/>
      <c r="B308" s="523"/>
      <c r="C308" s="523"/>
      <c r="D308" s="523"/>
      <c r="E308" s="523"/>
      <c r="F308" s="523"/>
      <c r="G308" s="523"/>
      <c r="H308" s="523"/>
      <c r="I308" s="523"/>
      <c r="J308" s="524"/>
    </row>
    <row r="309" spans="1:10" x14ac:dyDescent="0.2">
      <c r="A309" s="522"/>
      <c r="B309" s="523"/>
      <c r="C309" s="523"/>
      <c r="D309" s="523"/>
      <c r="E309" s="523"/>
      <c r="F309" s="523"/>
      <c r="G309" s="523"/>
      <c r="H309" s="523"/>
      <c r="I309" s="523"/>
      <c r="J309" s="524"/>
    </row>
    <row r="310" spans="1:10" x14ac:dyDescent="0.2">
      <c r="A310" s="522"/>
      <c r="B310" s="523"/>
      <c r="C310" s="523"/>
      <c r="D310" s="523"/>
      <c r="E310" s="523"/>
      <c r="F310" s="523"/>
      <c r="G310" s="523"/>
      <c r="H310" s="523"/>
      <c r="I310" s="523"/>
      <c r="J310" s="524"/>
    </row>
    <row r="311" spans="1:10" x14ac:dyDescent="0.2">
      <c r="A311" s="522"/>
      <c r="B311" s="523"/>
      <c r="C311" s="523"/>
      <c r="D311" s="523"/>
      <c r="E311" s="523"/>
      <c r="F311" s="523"/>
      <c r="G311" s="523"/>
      <c r="H311" s="523"/>
      <c r="I311" s="523"/>
      <c r="J311" s="524"/>
    </row>
    <row r="312" spans="1:10" x14ac:dyDescent="0.2">
      <c r="A312" s="522"/>
      <c r="B312" s="523"/>
      <c r="C312" s="523"/>
      <c r="D312" s="523"/>
      <c r="E312" s="523"/>
      <c r="F312" s="523"/>
      <c r="G312" s="523"/>
      <c r="H312" s="523"/>
      <c r="I312" s="523"/>
      <c r="J312" s="524"/>
    </row>
    <row r="313" spans="1:10" x14ac:dyDescent="0.2">
      <c r="A313" s="522"/>
      <c r="B313" s="523"/>
      <c r="C313" s="523"/>
      <c r="D313" s="523"/>
      <c r="E313" s="523"/>
      <c r="F313" s="523"/>
      <c r="G313" s="523"/>
      <c r="H313" s="523"/>
      <c r="I313" s="523"/>
      <c r="J313" s="524"/>
    </row>
    <row r="314" spans="1:10" x14ac:dyDescent="0.2">
      <c r="A314" s="522"/>
      <c r="B314" s="523"/>
      <c r="C314" s="523"/>
      <c r="D314" s="523"/>
      <c r="E314" s="523"/>
      <c r="F314" s="523"/>
      <c r="G314" s="523"/>
      <c r="H314" s="523"/>
      <c r="I314" s="523"/>
      <c r="J314" s="524"/>
    </row>
    <row r="315" spans="1:10" x14ac:dyDescent="0.2">
      <c r="A315" s="522"/>
      <c r="B315" s="523"/>
      <c r="C315" s="523"/>
      <c r="D315" s="523"/>
      <c r="E315" s="523"/>
      <c r="F315" s="523"/>
      <c r="G315" s="523"/>
      <c r="H315" s="523"/>
      <c r="I315" s="523"/>
      <c r="J315" s="524"/>
    </row>
    <row r="316" spans="1:10" x14ac:dyDescent="0.2">
      <c r="A316" s="522"/>
      <c r="B316" s="523"/>
      <c r="C316" s="523"/>
      <c r="D316" s="523"/>
      <c r="E316" s="523"/>
      <c r="F316" s="523"/>
      <c r="G316" s="523"/>
      <c r="H316" s="523"/>
      <c r="I316" s="523"/>
      <c r="J316" s="524"/>
    </row>
    <row r="317" spans="1:10" x14ac:dyDescent="0.2">
      <c r="A317" s="522"/>
      <c r="B317" s="523"/>
      <c r="C317" s="523"/>
      <c r="D317" s="523"/>
      <c r="E317" s="523"/>
      <c r="F317" s="523"/>
      <c r="G317" s="523"/>
      <c r="H317" s="523"/>
      <c r="I317" s="523"/>
      <c r="J317" s="524"/>
    </row>
    <row r="318" spans="1:10" x14ac:dyDescent="0.2">
      <c r="A318" s="522"/>
      <c r="B318" s="523"/>
      <c r="C318" s="523"/>
      <c r="D318" s="523"/>
      <c r="E318" s="523"/>
      <c r="F318" s="523"/>
      <c r="G318" s="523"/>
      <c r="H318" s="523"/>
      <c r="I318" s="523"/>
      <c r="J318" s="524"/>
    </row>
    <row r="319" spans="1:10" x14ac:dyDescent="0.2">
      <c r="A319" s="522"/>
      <c r="B319" s="523"/>
      <c r="C319" s="523"/>
      <c r="D319" s="523"/>
      <c r="E319" s="523"/>
      <c r="F319" s="523"/>
      <c r="G319" s="523"/>
      <c r="H319" s="523"/>
      <c r="I319" s="523"/>
      <c r="J319" s="524"/>
    </row>
    <row r="320" spans="1:10" x14ac:dyDescent="0.2">
      <c r="A320" s="522"/>
      <c r="B320" s="523"/>
      <c r="C320" s="523"/>
      <c r="D320" s="523"/>
      <c r="E320" s="523"/>
      <c r="F320" s="523"/>
      <c r="G320" s="523"/>
      <c r="H320" s="523"/>
      <c r="I320" s="523"/>
      <c r="J320" s="524"/>
    </row>
    <row r="321" spans="1:10" x14ac:dyDescent="0.2">
      <c r="A321" s="522"/>
      <c r="B321" s="523"/>
      <c r="C321" s="523"/>
      <c r="D321" s="523"/>
      <c r="E321" s="523"/>
      <c r="F321" s="523"/>
      <c r="G321" s="523"/>
      <c r="H321" s="523"/>
      <c r="I321" s="523"/>
      <c r="J321" s="524"/>
    </row>
    <row r="322" spans="1:10" x14ac:dyDescent="0.2">
      <c r="A322" s="522"/>
      <c r="B322" s="523"/>
      <c r="C322" s="523"/>
      <c r="D322" s="523"/>
      <c r="E322" s="523"/>
      <c r="F322" s="523"/>
      <c r="G322" s="523"/>
      <c r="H322" s="523"/>
      <c r="I322" s="523"/>
      <c r="J322" s="524"/>
    </row>
    <row r="323" spans="1:10" x14ac:dyDescent="0.2">
      <c r="A323" s="522"/>
      <c r="B323" s="523"/>
      <c r="C323" s="523"/>
      <c r="D323" s="523"/>
      <c r="E323" s="523"/>
      <c r="F323" s="523"/>
      <c r="G323" s="523"/>
      <c r="H323" s="523"/>
      <c r="I323" s="523"/>
      <c r="J323" s="524"/>
    </row>
    <row r="324" spans="1:10" x14ac:dyDescent="0.2">
      <c r="A324" s="522"/>
      <c r="B324" s="523"/>
      <c r="C324" s="523"/>
      <c r="D324" s="523"/>
      <c r="E324" s="523"/>
      <c r="F324" s="523"/>
      <c r="G324" s="523"/>
      <c r="H324" s="523"/>
      <c r="I324" s="523"/>
      <c r="J324" s="524"/>
    </row>
    <row r="325" spans="1:10" x14ac:dyDescent="0.2">
      <c r="A325" s="522"/>
      <c r="B325" s="523"/>
      <c r="C325" s="523"/>
      <c r="D325" s="523"/>
      <c r="E325" s="523"/>
      <c r="F325" s="523"/>
      <c r="G325" s="523"/>
      <c r="H325" s="523"/>
      <c r="I325" s="523"/>
      <c r="J325" s="524"/>
    </row>
    <row r="326" spans="1:10" x14ac:dyDescent="0.2">
      <c r="A326" s="522"/>
      <c r="B326" s="523"/>
      <c r="C326" s="523"/>
      <c r="D326" s="523"/>
      <c r="E326" s="523"/>
      <c r="F326" s="523"/>
      <c r="G326" s="523"/>
      <c r="H326" s="523"/>
      <c r="I326" s="523"/>
      <c r="J326" s="524"/>
    </row>
    <row r="327" spans="1:10" x14ac:dyDescent="0.2">
      <c r="A327" s="522"/>
      <c r="B327" s="523"/>
      <c r="C327" s="523"/>
      <c r="D327" s="523"/>
      <c r="E327" s="523"/>
      <c r="F327" s="523"/>
      <c r="G327" s="523"/>
      <c r="H327" s="523"/>
      <c r="I327" s="523"/>
      <c r="J327" s="524"/>
    </row>
    <row r="328" spans="1:10" x14ac:dyDescent="0.2">
      <c r="A328" s="525"/>
      <c r="B328" s="526"/>
      <c r="C328" s="526"/>
      <c r="D328" s="526"/>
      <c r="E328" s="526"/>
      <c r="F328" s="526"/>
      <c r="G328" s="526"/>
      <c r="H328" s="526"/>
      <c r="I328" s="526"/>
      <c r="J328" s="527"/>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Yolo</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7" t="s">
        <v>535</v>
      </c>
      <c r="F336" s="557"/>
      <c r="G336" s="557" t="s">
        <v>533</v>
      </c>
      <c r="H336" s="557"/>
      <c r="I336" s="558" t="s">
        <v>849</v>
      </c>
      <c r="J336" s="559"/>
    </row>
    <row r="337" spans="1:10" x14ac:dyDescent="0.2">
      <c r="A337" s="457" t="s">
        <v>527</v>
      </c>
      <c r="B337" s="458"/>
      <c r="C337" s="458"/>
      <c r="D337" s="459"/>
      <c r="E337" s="553"/>
      <c r="F337" s="554"/>
      <c r="G337" s="553"/>
      <c r="H337" s="554"/>
      <c r="I337" s="555"/>
      <c r="J337" s="556"/>
    </row>
    <row r="338" spans="1:10" x14ac:dyDescent="0.2">
      <c r="A338" s="462" t="s">
        <v>528</v>
      </c>
      <c r="B338" s="463"/>
      <c r="C338" s="463"/>
      <c r="D338" s="464"/>
      <c r="E338" s="541"/>
      <c r="F338" s="542"/>
      <c r="G338" s="543"/>
      <c r="H338" s="544"/>
      <c r="I338" s="547"/>
      <c r="J338" s="548"/>
    </row>
    <row r="339" spans="1:10" x14ac:dyDescent="0.2">
      <c r="A339" s="457" t="s">
        <v>529</v>
      </c>
      <c r="B339" s="458"/>
      <c r="C339" s="458"/>
      <c r="D339" s="459"/>
      <c r="E339" s="553"/>
      <c r="F339" s="554"/>
      <c r="G339" s="553"/>
      <c r="H339" s="554"/>
      <c r="I339" s="555"/>
      <c r="J339" s="556"/>
    </row>
    <row r="340" spans="1:10" x14ac:dyDescent="0.2">
      <c r="A340" s="462" t="s">
        <v>530</v>
      </c>
      <c r="B340" s="463"/>
      <c r="C340" s="463"/>
      <c r="D340" s="464"/>
      <c r="E340" s="541"/>
      <c r="F340" s="542"/>
      <c r="G340" s="543"/>
      <c r="H340" s="544"/>
      <c r="I340" s="547"/>
      <c r="J340" s="548"/>
    </row>
    <row r="341" spans="1:10" x14ac:dyDescent="0.2">
      <c r="A341" s="457" t="s">
        <v>531</v>
      </c>
      <c r="B341" s="458"/>
      <c r="C341" s="458"/>
      <c r="D341" s="459"/>
      <c r="E341" s="553"/>
      <c r="F341" s="554"/>
      <c r="G341" s="553"/>
      <c r="H341" s="554"/>
      <c r="I341" s="555"/>
      <c r="J341" s="556"/>
    </row>
    <row r="342" spans="1:10" x14ac:dyDescent="0.2">
      <c r="A342" s="462" t="s">
        <v>532</v>
      </c>
      <c r="B342" s="463"/>
      <c r="C342" s="463"/>
      <c r="D342" s="464"/>
      <c r="E342" s="541"/>
      <c r="F342" s="542"/>
      <c r="G342" s="543"/>
      <c r="H342" s="544"/>
      <c r="I342" s="547"/>
      <c r="J342" s="548"/>
    </row>
    <row r="343" spans="1:10" x14ac:dyDescent="0.2">
      <c r="A343" s="457" t="s">
        <v>537</v>
      </c>
      <c r="B343" s="458"/>
      <c r="C343" s="458"/>
      <c r="D343" s="459"/>
      <c r="E343" s="549"/>
      <c r="F343" s="550"/>
      <c r="G343" s="549"/>
      <c r="H343" s="550"/>
      <c r="I343" s="551"/>
      <c r="J343" s="552"/>
    </row>
    <row r="344" spans="1:10" x14ac:dyDescent="0.2">
      <c r="A344" s="445"/>
      <c r="B344" s="446"/>
      <c r="C344" s="446"/>
      <c r="D344" s="447"/>
      <c r="E344" s="541"/>
      <c r="F344" s="542"/>
      <c r="G344" s="543"/>
      <c r="H344" s="544"/>
      <c r="I344" s="543"/>
      <c r="J344" s="544"/>
    </row>
    <row r="345" spans="1:10" x14ac:dyDescent="0.2">
      <c r="A345" s="445"/>
      <c r="B345" s="446"/>
      <c r="C345" s="446"/>
      <c r="D345" s="447"/>
      <c r="E345" s="541"/>
      <c r="F345" s="542"/>
      <c r="G345" s="543"/>
      <c r="H345" s="544"/>
      <c r="I345" s="543"/>
      <c r="J345" s="544"/>
    </row>
    <row r="346" spans="1:10" x14ac:dyDescent="0.2">
      <c r="A346" s="445"/>
      <c r="B346" s="446"/>
      <c r="C346" s="446"/>
      <c r="D346" s="447"/>
      <c r="E346" s="541"/>
      <c r="F346" s="542"/>
      <c r="G346" s="543"/>
      <c r="H346" s="544"/>
      <c r="I346" s="543"/>
      <c r="J346" s="544"/>
    </row>
    <row r="347" spans="1:10" x14ac:dyDescent="0.2">
      <c r="A347" s="450" t="s">
        <v>534</v>
      </c>
      <c r="B347" s="451"/>
      <c r="C347" s="451"/>
      <c r="D347" s="452"/>
      <c r="E347" s="545">
        <f>SUM(E337:E346)</f>
        <v>0</v>
      </c>
      <c r="F347" s="546"/>
      <c r="G347" s="545">
        <f>SUM(G337:G346)</f>
        <v>0</v>
      </c>
      <c r="H347" s="546"/>
      <c r="I347" s="545">
        <f>SUM(I337:I346)</f>
        <v>0</v>
      </c>
      <c r="J347" s="546"/>
    </row>
    <row r="348" spans="1:10" ht="13.15" customHeight="1" x14ac:dyDescent="0.2">
      <c r="A348" s="454" t="s">
        <v>861</v>
      </c>
      <c r="B348" s="535"/>
      <c r="C348" s="535"/>
      <c r="D348" s="535"/>
      <c r="E348" s="535"/>
      <c r="F348" s="535"/>
      <c r="G348" s="535"/>
      <c r="H348" s="535"/>
      <c r="I348" s="535"/>
      <c r="J348" s="536"/>
    </row>
    <row r="349" spans="1:10" ht="13.15" customHeight="1" x14ac:dyDescent="0.2">
      <c r="A349" s="431" t="s">
        <v>862</v>
      </c>
      <c r="B349" s="537"/>
      <c r="C349" s="537"/>
      <c r="D349" s="537"/>
      <c r="E349" s="537"/>
      <c r="F349" s="537"/>
      <c r="G349" s="537"/>
      <c r="H349" s="537"/>
      <c r="I349" s="537"/>
      <c r="J349" s="538"/>
    </row>
    <row r="350" spans="1:10" ht="13.15" customHeight="1" x14ac:dyDescent="0.2">
      <c r="A350" s="431" t="s">
        <v>863</v>
      </c>
      <c r="B350" s="537"/>
      <c r="C350" s="537"/>
      <c r="D350" s="537"/>
      <c r="E350" s="537"/>
      <c r="F350" s="537"/>
      <c r="G350" s="537"/>
      <c r="H350" s="537"/>
      <c r="I350" s="537"/>
      <c r="J350" s="538"/>
    </row>
    <row r="351" spans="1:10" ht="13.15" customHeight="1" x14ac:dyDescent="0.2">
      <c r="A351" s="434" t="s">
        <v>864</v>
      </c>
      <c r="B351" s="539"/>
      <c r="C351" s="539"/>
      <c r="D351" s="539"/>
      <c r="E351" s="539"/>
      <c r="F351" s="539"/>
      <c r="G351" s="539"/>
      <c r="H351" s="539"/>
      <c r="I351" s="539"/>
      <c r="J351" s="540"/>
    </row>
    <row r="352" spans="1:10" x14ac:dyDescent="0.2">
      <c r="A352" s="519"/>
      <c r="B352" s="520"/>
      <c r="C352" s="520"/>
      <c r="D352" s="520"/>
      <c r="E352" s="520"/>
      <c r="F352" s="520"/>
      <c r="G352" s="520"/>
      <c r="H352" s="520"/>
      <c r="I352" s="520"/>
      <c r="J352" s="521"/>
    </row>
    <row r="353" spans="1:10" x14ac:dyDescent="0.2">
      <c r="A353" s="522"/>
      <c r="B353" s="523"/>
      <c r="C353" s="523"/>
      <c r="D353" s="523"/>
      <c r="E353" s="523"/>
      <c r="F353" s="523"/>
      <c r="G353" s="523"/>
      <c r="H353" s="523"/>
      <c r="I353" s="523"/>
      <c r="J353" s="524"/>
    </row>
    <row r="354" spans="1:10" x14ac:dyDescent="0.2">
      <c r="A354" s="522"/>
      <c r="B354" s="523"/>
      <c r="C354" s="523"/>
      <c r="D354" s="523"/>
      <c r="E354" s="523"/>
      <c r="F354" s="523"/>
      <c r="G354" s="523"/>
      <c r="H354" s="523"/>
      <c r="I354" s="523"/>
      <c r="J354" s="524"/>
    </row>
    <row r="355" spans="1:10" x14ac:dyDescent="0.2">
      <c r="A355" s="522"/>
      <c r="B355" s="523"/>
      <c r="C355" s="523"/>
      <c r="D355" s="523"/>
      <c r="E355" s="523"/>
      <c r="F355" s="523"/>
      <c r="G355" s="523"/>
      <c r="H355" s="523"/>
      <c r="I355" s="523"/>
      <c r="J355" s="524"/>
    </row>
    <row r="356" spans="1:10" x14ac:dyDescent="0.2">
      <c r="A356" s="522"/>
      <c r="B356" s="523"/>
      <c r="C356" s="523"/>
      <c r="D356" s="523"/>
      <c r="E356" s="523"/>
      <c r="F356" s="523"/>
      <c r="G356" s="523"/>
      <c r="H356" s="523"/>
      <c r="I356" s="523"/>
      <c r="J356" s="524"/>
    </row>
    <row r="357" spans="1:10" x14ac:dyDescent="0.2">
      <c r="A357" s="522"/>
      <c r="B357" s="523"/>
      <c r="C357" s="523"/>
      <c r="D357" s="523"/>
      <c r="E357" s="523"/>
      <c r="F357" s="523"/>
      <c r="G357" s="523"/>
      <c r="H357" s="523"/>
      <c r="I357" s="523"/>
      <c r="J357" s="524"/>
    </row>
    <row r="358" spans="1:10" x14ac:dyDescent="0.2">
      <c r="A358" s="522"/>
      <c r="B358" s="523"/>
      <c r="C358" s="523"/>
      <c r="D358" s="523"/>
      <c r="E358" s="523"/>
      <c r="F358" s="523"/>
      <c r="G358" s="523"/>
      <c r="H358" s="523"/>
      <c r="I358" s="523"/>
      <c r="J358" s="524"/>
    </row>
    <row r="359" spans="1:10" x14ac:dyDescent="0.2">
      <c r="A359" s="522"/>
      <c r="B359" s="523"/>
      <c r="C359" s="523"/>
      <c r="D359" s="523"/>
      <c r="E359" s="523"/>
      <c r="F359" s="523"/>
      <c r="G359" s="523"/>
      <c r="H359" s="523"/>
      <c r="I359" s="523"/>
      <c r="J359" s="524"/>
    </row>
    <row r="360" spans="1:10" x14ac:dyDescent="0.2">
      <c r="A360" s="522"/>
      <c r="B360" s="523"/>
      <c r="C360" s="523"/>
      <c r="D360" s="523"/>
      <c r="E360" s="523"/>
      <c r="F360" s="523"/>
      <c r="G360" s="523"/>
      <c r="H360" s="523"/>
      <c r="I360" s="523"/>
      <c r="J360" s="524"/>
    </row>
    <row r="361" spans="1:10" x14ac:dyDescent="0.2">
      <c r="A361" s="522"/>
      <c r="B361" s="523"/>
      <c r="C361" s="523"/>
      <c r="D361" s="523"/>
      <c r="E361" s="523"/>
      <c r="F361" s="523"/>
      <c r="G361" s="523"/>
      <c r="H361" s="523"/>
      <c r="I361" s="523"/>
      <c r="J361" s="524"/>
    </row>
    <row r="362" spans="1:10" x14ac:dyDescent="0.2">
      <c r="A362" s="522"/>
      <c r="B362" s="523"/>
      <c r="C362" s="523"/>
      <c r="D362" s="523"/>
      <c r="E362" s="523"/>
      <c r="F362" s="523"/>
      <c r="G362" s="523"/>
      <c r="H362" s="523"/>
      <c r="I362" s="523"/>
      <c r="J362" s="524"/>
    </row>
    <row r="363" spans="1:10" x14ac:dyDescent="0.2">
      <c r="A363" s="522"/>
      <c r="B363" s="523"/>
      <c r="C363" s="523"/>
      <c r="D363" s="523"/>
      <c r="E363" s="523"/>
      <c r="F363" s="523"/>
      <c r="G363" s="523"/>
      <c r="H363" s="523"/>
      <c r="I363" s="523"/>
      <c r="J363" s="524"/>
    </row>
    <row r="364" spans="1:10" x14ac:dyDescent="0.2">
      <c r="A364" s="522"/>
      <c r="B364" s="523"/>
      <c r="C364" s="523"/>
      <c r="D364" s="523"/>
      <c r="E364" s="523"/>
      <c r="F364" s="523"/>
      <c r="G364" s="523"/>
      <c r="H364" s="523"/>
      <c r="I364" s="523"/>
      <c r="J364" s="524"/>
    </row>
    <row r="365" spans="1:10" x14ac:dyDescent="0.2">
      <c r="A365" s="522"/>
      <c r="B365" s="523"/>
      <c r="C365" s="523"/>
      <c r="D365" s="523"/>
      <c r="E365" s="523"/>
      <c r="F365" s="523"/>
      <c r="G365" s="523"/>
      <c r="H365" s="523"/>
      <c r="I365" s="523"/>
      <c r="J365" s="524"/>
    </row>
    <row r="366" spans="1:10" x14ac:dyDescent="0.2">
      <c r="A366" s="522"/>
      <c r="B366" s="523"/>
      <c r="C366" s="523"/>
      <c r="D366" s="523"/>
      <c r="E366" s="523"/>
      <c r="F366" s="523"/>
      <c r="G366" s="523"/>
      <c r="H366" s="523"/>
      <c r="I366" s="523"/>
      <c r="J366" s="524"/>
    </row>
    <row r="367" spans="1:10" x14ac:dyDescent="0.2">
      <c r="A367" s="522"/>
      <c r="B367" s="523"/>
      <c r="C367" s="523"/>
      <c r="D367" s="523"/>
      <c r="E367" s="523"/>
      <c r="F367" s="523"/>
      <c r="G367" s="523"/>
      <c r="H367" s="523"/>
      <c r="I367" s="523"/>
      <c r="J367" s="524"/>
    </row>
    <row r="368" spans="1:10" x14ac:dyDescent="0.2">
      <c r="A368" s="522"/>
      <c r="B368" s="523"/>
      <c r="C368" s="523"/>
      <c r="D368" s="523"/>
      <c r="E368" s="523"/>
      <c r="F368" s="523"/>
      <c r="G368" s="523"/>
      <c r="H368" s="523"/>
      <c r="I368" s="523"/>
      <c r="J368" s="524"/>
    </row>
    <row r="369" spans="1:10" x14ac:dyDescent="0.2">
      <c r="A369" s="522"/>
      <c r="B369" s="523"/>
      <c r="C369" s="523"/>
      <c r="D369" s="523"/>
      <c r="E369" s="523"/>
      <c r="F369" s="523"/>
      <c r="G369" s="523"/>
      <c r="H369" s="523"/>
      <c r="I369" s="523"/>
      <c r="J369" s="524"/>
    </row>
    <row r="370" spans="1:10" x14ac:dyDescent="0.2">
      <c r="A370" s="522"/>
      <c r="B370" s="523"/>
      <c r="C370" s="523"/>
      <c r="D370" s="523"/>
      <c r="E370" s="523"/>
      <c r="F370" s="523"/>
      <c r="G370" s="523"/>
      <c r="H370" s="523"/>
      <c r="I370" s="523"/>
      <c r="J370" s="524"/>
    </row>
    <row r="371" spans="1:10" x14ac:dyDescent="0.2">
      <c r="A371" s="522"/>
      <c r="B371" s="523"/>
      <c r="C371" s="523"/>
      <c r="D371" s="523"/>
      <c r="E371" s="523"/>
      <c r="F371" s="523"/>
      <c r="G371" s="523"/>
      <c r="H371" s="523"/>
      <c r="I371" s="523"/>
      <c r="J371" s="524"/>
    </row>
    <row r="372" spans="1:10" x14ac:dyDescent="0.2">
      <c r="A372" s="522"/>
      <c r="B372" s="523"/>
      <c r="C372" s="523"/>
      <c r="D372" s="523"/>
      <c r="E372" s="523"/>
      <c r="F372" s="523"/>
      <c r="G372" s="523"/>
      <c r="H372" s="523"/>
      <c r="I372" s="523"/>
      <c r="J372" s="524"/>
    </row>
    <row r="373" spans="1:10" x14ac:dyDescent="0.2">
      <c r="A373" s="522"/>
      <c r="B373" s="523"/>
      <c r="C373" s="523"/>
      <c r="D373" s="523"/>
      <c r="E373" s="523"/>
      <c r="F373" s="523"/>
      <c r="G373" s="523"/>
      <c r="H373" s="523"/>
      <c r="I373" s="523"/>
      <c r="J373" s="524"/>
    </row>
    <row r="374" spans="1:10" x14ac:dyDescent="0.2">
      <c r="A374" s="522"/>
      <c r="B374" s="523"/>
      <c r="C374" s="523"/>
      <c r="D374" s="523"/>
      <c r="E374" s="523"/>
      <c r="F374" s="523"/>
      <c r="G374" s="523"/>
      <c r="H374" s="523"/>
      <c r="I374" s="523"/>
      <c r="J374" s="524"/>
    </row>
    <row r="375" spans="1:10" x14ac:dyDescent="0.2">
      <c r="A375" s="522"/>
      <c r="B375" s="523"/>
      <c r="C375" s="523"/>
      <c r="D375" s="523"/>
      <c r="E375" s="523"/>
      <c r="F375" s="523"/>
      <c r="G375" s="523"/>
      <c r="H375" s="523"/>
      <c r="I375" s="523"/>
      <c r="J375" s="524"/>
    </row>
    <row r="376" spans="1:10" x14ac:dyDescent="0.2">
      <c r="A376" s="522"/>
      <c r="B376" s="523"/>
      <c r="C376" s="523"/>
      <c r="D376" s="523"/>
      <c r="E376" s="523"/>
      <c r="F376" s="523"/>
      <c r="G376" s="523"/>
      <c r="H376" s="523"/>
      <c r="I376" s="523"/>
      <c r="J376" s="524"/>
    </row>
    <row r="377" spans="1:10" x14ac:dyDescent="0.2">
      <c r="A377" s="522"/>
      <c r="B377" s="523"/>
      <c r="C377" s="523"/>
      <c r="D377" s="523"/>
      <c r="E377" s="523"/>
      <c r="F377" s="523"/>
      <c r="G377" s="523"/>
      <c r="H377" s="523"/>
      <c r="I377" s="523"/>
      <c r="J377" s="524"/>
    </row>
    <row r="378" spans="1:10" x14ac:dyDescent="0.2">
      <c r="A378" s="522"/>
      <c r="B378" s="523"/>
      <c r="C378" s="523"/>
      <c r="D378" s="523"/>
      <c r="E378" s="523"/>
      <c r="F378" s="523"/>
      <c r="G378" s="523"/>
      <c r="H378" s="523"/>
      <c r="I378" s="523"/>
      <c r="J378" s="524"/>
    </row>
    <row r="379" spans="1:10" x14ac:dyDescent="0.2">
      <c r="A379" s="522"/>
      <c r="B379" s="523"/>
      <c r="C379" s="523"/>
      <c r="D379" s="523"/>
      <c r="E379" s="523"/>
      <c r="F379" s="523"/>
      <c r="G379" s="523"/>
      <c r="H379" s="523"/>
      <c r="I379" s="523"/>
      <c r="J379" s="524"/>
    </row>
    <row r="380" spans="1:10" x14ac:dyDescent="0.2">
      <c r="A380" s="522"/>
      <c r="B380" s="523"/>
      <c r="C380" s="523"/>
      <c r="D380" s="523"/>
      <c r="E380" s="523"/>
      <c r="F380" s="523"/>
      <c r="G380" s="523"/>
      <c r="H380" s="523"/>
      <c r="I380" s="523"/>
      <c r="J380" s="524"/>
    </row>
    <row r="381" spans="1:10" x14ac:dyDescent="0.2">
      <c r="A381" s="522"/>
      <c r="B381" s="523"/>
      <c r="C381" s="523"/>
      <c r="D381" s="523"/>
      <c r="E381" s="523"/>
      <c r="F381" s="523"/>
      <c r="G381" s="523"/>
      <c r="H381" s="523"/>
      <c r="I381" s="523"/>
      <c r="J381" s="524"/>
    </row>
    <row r="382" spans="1:10" x14ac:dyDescent="0.2">
      <c r="A382" s="525"/>
      <c r="B382" s="526"/>
      <c r="C382" s="526"/>
      <c r="D382" s="526"/>
      <c r="E382" s="526"/>
      <c r="F382" s="526"/>
      <c r="G382" s="526"/>
      <c r="H382" s="526"/>
      <c r="I382" s="526"/>
      <c r="J382" s="527"/>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Yolo</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7" t="s">
        <v>535</v>
      </c>
      <c r="F390" s="557"/>
      <c r="G390" s="557" t="s">
        <v>533</v>
      </c>
      <c r="H390" s="557"/>
      <c r="I390" s="558" t="s">
        <v>849</v>
      </c>
      <c r="J390" s="559"/>
    </row>
    <row r="391" spans="1:10" x14ac:dyDescent="0.2">
      <c r="A391" s="457" t="s">
        <v>527</v>
      </c>
      <c r="B391" s="458"/>
      <c r="C391" s="458"/>
      <c r="D391" s="459"/>
      <c r="E391" s="553"/>
      <c r="F391" s="554"/>
      <c r="G391" s="553"/>
      <c r="H391" s="554"/>
      <c r="I391" s="555"/>
      <c r="J391" s="556"/>
    </row>
    <row r="392" spans="1:10" x14ac:dyDescent="0.2">
      <c r="A392" s="462" t="s">
        <v>528</v>
      </c>
      <c r="B392" s="463"/>
      <c r="C392" s="463"/>
      <c r="D392" s="464"/>
      <c r="E392" s="541"/>
      <c r="F392" s="542"/>
      <c r="G392" s="543"/>
      <c r="H392" s="544"/>
      <c r="I392" s="547"/>
      <c r="J392" s="548"/>
    </row>
    <row r="393" spans="1:10" x14ac:dyDescent="0.2">
      <c r="A393" s="457" t="s">
        <v>529</v>
      </c>
      <c r="B393" s="458"/>
      <c r="C393" s="458"/>
      <c r="D393" s="459"/>
      <c r="E393" s="553"/>
      <c r="F393" s="554"/>
      <c r="G393" s="553"/>
      <c r="H393" s="554"/>
      <c r="I393" s="555"/>
      <c r="J393" s="556"/>
    </row>
    <row r="394" spans="1:10" x14ac:dyDescent="0.2">
      <c r="A394" s="462" t="s">
        <v>530</v>
      </c>
      <c r="B394" s="463"/>
      <c r="C394" s="463"/>
      <c r="D394" s="464"/>
      <c r="E394" s="541"/>
      <c r="F394" s="542"/>
      <c r="G394" s="543"/>
      <c r="H394" s="544"/>
      <c r="I394" s="547"/>
      <c r="J394" s="548"/>
    </row>
    <row r="395" spans="1:10" x14ac:dyDescent="0.2">
      <c r="A395" s="457" t="s">
        <v>531</v>
      </c>
      <c r="B395" s="458"/>
      <c r="C395" s="458"/>
      <c r="D395" s="459"/>
      <c r="E395" s="553"/>
      <c r="F395" s="554"/>
      <c r="G395" s="553"/>
      <c r="H395" s="554"/>
      <c r="I395" s="555"/>
      <c r="J395" s="556"/>
    </row>
    <row r="396" spans="1:10" x14ac:dyDescent="0.2">
      <c r="A396" s="462" t="s">
        <v>532</v>
      </c>
      <c r="B396" s="463"/>
      <c r="C396" s="463"/>
      <c r="D396" s="464"/>
      <c r="E396" s="541"/>
      <c r="F396" s="542"/>
      <c r="G396" s="543"/>
      <c r="H396" s="544"/>
      <c r="I396" s="547"/>
      <c r="J396" s="548"/>
    </row>
    <row r="397" spans="1:10" x14ac:dyDescent="0.2">
      <c r="A397" s="457" t="s">
        <v>537</v>
      </c>
      <c r="B397" s="458"/>
      <c r="C397" s="458"/>
      <c r="D397" s="459"/>
      <c r="E397" s="549"/>
      <c r="F397" s="550"/>
      <c r="G397" s="549"/>
      <c r="H397" s="550"/>
      <c r="I397" s="551"/>
      <c r="J397" s="552"/>
    </row>
    <row r="398" spans="1:10" x14ac:dyDescent="0.2">
      <c r="A398" s="445"/>
      <c r="B398" s="446"/>
      <c r="C398" s="446"/>
      <c r="D398" s="447"/>
      <c r="E398" s="541"/>
      <c r="F398" s="542"/>
      <c r="G398" s="543"/>
      <c r="H398" s="544"/>
      <c r="I398" s="543"/>
      <c r="J398" s="544"/>
    </row>
    <row r="399" spans="1:10" x14ac:dyDescent="0.2">
      <c r="A399" s="445"/>
      <c r="B399" s="446"/>
      <c r="C399" s="446"/>
      <c r="D399" s="447"/>
      <c r="E399" s="541"/>
      <c r="F399" s="542"/>
      <c r="G399" s="543"/>
      <c r="H399" s="544"/>
      <c r="I399" s="543"/>
      <c r="J399" s="544"/>
    </row>
    <row r="400" spans="1:10" x14ac:dyDescent="0.2">
      <c r="A400" s="445"/>
      <c r="B400" s="446"/>
      <c r="C400" s="446"/>
      <c r="D400" s="447"/>
      <c r="E400" s="541"/>
      <c r="F400" s="542"/>
      <c r="G400" s="543"/>
      <c r="H400" s="544"/>
      <c r="I400" s="543"/>
      <c r="J400" s="544"/>
    </row>
    <row r="401" spans="1:10" x14ac:dyDescent="0.2">
      <c r="A401" s="450" t="s">
        <v>534</v>
      </c>
      <c r="B401" s="451"/>
      <c r="C401" s="451"/>
      <c r="D401" s="452"/>
      <c r="E401" s="545">
        <f>SUM(E391:E400)</f>
        <v>0</v>
      </c>
      <c r="F401" s="546"/>
      <c r="G401" s="545">
        <f>SUM(G391:G400)</f>
        <v>0</v>
      </c>
      <c r="H401" s="546"/>
      <c r="I401" s="545">
        <f>SUM(I391:I400)</f>
        <v>0</v>
      </c>
      <c r="J401" s="546"/>
    </row>
    <row r="402" spans="1:10" ht="13.15" customHeight="1" x14ac:dyDescent="0.2">
      <c r="A402" s="454" t="s">
        <v>861</v>
      </c>
      <c r="B402" s="535"/>
      <c r="C402" s="535"/>
      <c r="D402" s="535"/>
      <c r="E402" s="535"/>
      <c r="F402" s="535"/>
      <c r="G402" s="535"/>
      <c r="H402" s="535"/>
      <c r="I402" s="535"/>
      <c r="J402" s="536"/>
    </row>
    <row r="403" spans="1:10" ht="13.15" customHeight="1" x14ac:dyDescent="0.2">
      <c r="A403" s="431" t="s">
        <v>862</v>
      </c>
      <c r="B403" s="537"/>
      <c r="C403" s="537"/>
      <c r="D403" s="537"/>
      <c r="E403" s="537"/>
      <c r="F403" s="537"/>
      <c r="G403" s="537"/>
      <c r="H403" s="537"/>
      <c r="I403" s="537"/>
      <c r="J403" s="538"/>
    </row>
    <row r="404" spans="1:10" ht="13.15" customHeight="1" x14ac:dyDescent="0.2">
      <c r="A404" s="431" t="s">
        <v>863</v>
      </c>
      <c r="B404" s="537"/>
      <c r="C404" s="537"/>
      <c r="D404" s="537"/>
      <c r="E404" s="537"/>
      <c r="F404" s="537"/>
      <c r="G404" s="537"/>
      <c r="H404" s="537"/>
      <c r="I404" s="537"/>
      <c r="J404" s="538"/>
    </row>
    <row r="405" spans="1:10" ht="13.15" customHeight="1" x14ac:dyDescent="0.2">
      <c r="A405" s="434" t="s">
        <v>864</v>
      </c>
      <c r="B405" s="539"/>
      <c r="C405" s="539"/>
      <c r="D405" s="539"/>
      <c r="E405" s="539"/>
      <c r="F405" s="539"/>
      <c r="G405" s="539"/>
      <c r="H405" s="539"/>
      <c r="I405" s="539"/>
      <c r="J405" s="540"/>
    </row>
    <row r="406" spans="1:10" x14ac:dyDescent="0.2">
      <c r="A406" s="519"/>
      <c r="B406" s="520"/>
      <c r="C406" s="520"/>
      <c r="D406" s="520"/>
      <c r="E406" s="520"/>
      <c r="F406" s="520"/>
      <c r="G406" s="520"/>
      <c r="H406" s="520"/>
      <c r="I406" s="520"/>
      <c r="J406" s="521"/>
    </row>
    <row r="407" spans="1:10" x14ac:dyDescent="0.2">
      <c r="A407" s="522"/>
      <c r="B407" s="523"/>
      <c r="C407" s="523"/>
      <c r="D407" s="523"/>
      <c r="E407" s="523"/>
      <c r="F407" s="523"/>
      <c r="G407" s="523"/>
      <c r="H407" s="523"/>
      <c r="I407" s="523"/>
      <c r="J407" s="524"/>
    </row>
    <row r="408" spans="1:10" x14ac:dyDescent="0.2">
      <c r="A408" s="522"/>
      <c r="B408" s="523"/>
      <c r="C408" s="523"/>
      <c r="D408" s="523"/>
      <c r="E408" s="523"/>
      <c r="F408" s="523"/>
      <c r="G408" s="523"/>
      <c r="H408" s="523"/>
      <c r="I408" s="523"/>
      <c r="J408" s="524"/>
    </row>
    <row r="409" spans="1:10" x14ac:dyDescent="0.2">
      <c r="A409" s="522"/>
      <c r="B409" s="523"/>
      <c r="C409" s="523"/>
      <c r="D409" s="523"/>
      <c r="E409" s="523"/>
      <c r="F409" s="523"/>
      <c r="G409" s="523"/>
      <c r="H409" s="523"/>
      <c r="I409" s="523"/>
      <c r="J409" s="524"/>
    </row>
    <row r="410" spans="1:10" x14ac:dyDescent="0.2">
      <c r="A410" s="522"/>
      <c r="B410" s="523"/>
      <c r="C410" s="523"/>
      <c r="D410" s="523"/>
      <c r="E410" s="523"/>
      <c r="F410" s="523"/>
      <c r="G410" s="523"/>
      <c r="H410" s="523"/>
      <c r="I410" s="523"/>
      <c r="J410" s="524"/>
    </row>
    <row r="411" spans="1:10" x14ac:dyDescent="0.2">
      <c r="A411" s="522"/>
      <c r="B411" s="523"/>
      <c r="C411" s="523"/>
      <c r="D411" s="523"/>
      <c r="E411" s="523"/>
      <c r="F411" s="523"/>
      <c r="G411" s="523"/>
      <c r="H411" s="523"/>
      <c r="I411" s="523"/>
      <c r="J411" s="524"/>
    </row>
    <row r="412" spans="1:10" x14ac:dyDescent="0.2">
      <c r="A412" s="522"/>
      <c r="B412" s="523"/>
      <c r="C412" s="523"/>
      <c r="D412" s="523"/>
      <c r="E412" s="523"/>
      <c r="F412" s="523"/>
      <c r="G412" s="523"/>
      <c r="H412" s="523"/>
      <c r="I412" s="523"/>
      <c r="J412" s="524"/>
    </row>
    <row r="413" spans="1:10" x14ac:dyDescent="0.2">
      <c r="A413" s="522"/>
      <c r="B413" s="523"/>
      <c r="C413" s="523"/>
      <c r="D413" s="523"/>
      <c r="E413" s="523"/>
      <c r="F413" s="523"/>
      <c r="G413" s="523"/>
      <c r="H413" s="523"/>
      <c r="I413" s="523"/>
      <c r="J413" s="524"/>
    </row>
    <row r="414" spans="1:10" x14ac:dyDescent="0.2">
      <c r="A414" s="522"/>
      <c r="B414" s="523"/>
      <c r="C414" s="523"/>
      <c r="D414" s="523"/>
      <c r="E414" s="523"/>
      <c r="F414" s="523"/>
      <c r="G414" s="523"/>
      <c r="H414" s="523"/>
      <c r="I414" s="523"/>
      <c r="J414" s="524"/>
    </row>
    <row r="415" spans="1:10" x14ac:dyDescent="0.2">
      <c r="A415" s="522"/>
      <c r="B415" s="523"/>
      <c r="C415" s="523"/>
      <c r="D415" s="523"/>
      <c r="E415" s="523"/>
      <c r="F415" s="523"/>
      <c r="G415" s="523"/>
      <c r="H415" s="523"/>
      <c r="I415" s="523"/>
      <c r="J415" s="524"/>
    </row>
    <row r="416" spans="1:10" x14ac:dyDescent="0.2">
      <c r="A416" s="522"/>
      <c r="B416" s="523"/>
      <c r="C416" s="523"/>
      <c r="D416" s="523"/>
      <c r="E416" s="523"/>
      <c r="F416" s="523"/>
      <c r="G416" s="523"/>
      <c r="H416" s="523"/>
      <c r="I416" s="523"/>
      <c r="J416" s="524"/>
    </row>
    <row r="417" spans="1:10" x14ac:dyDescent="0.2">
      <c r="A417" s="522"/>
      <c r="B417" s="523"/>
      <c r="C417" s="523"/>
      <c r="D417" s="523"/>
      <c r="E417" s="523"/>
      <c r="F417" s="523"/>
      <c r="G417" s="523"/>
      <c r="H417" s="523"/>
      <c r="I417" s="523"/>
      <c r="J417" s="524"/>
    </row>
    <row r="418" spans="1:10" x14ac:dyDescent="0.2">
      <c r="A418" s="522"/>
      <c r="B418" s="523"/>
      <c r="C418" s="523"/>
      <c r="D418" s="523"/>
      <c r="E418" s="523"/>
      <c r="F418" s="523"/>
      <c r="G418" s="523"/>
      <c r="H418" s="523"/>
      <c r="I418" s="523"/>
      <c r="J418" s="524"/>
    </row>
    <row r="419" spans="1:10" x14ac:dyDescent="0.2">
      <c r="A419" s="522"/>
      <c r="B419" s="523"/>
      <c r="C419" s="523"/>
      <c r="D419" s="523"/>
      <c r="E419" s="523"/>
      <c r="F419" s="523"/>
      <c r="G419" s="523"/>
      <c r="H419" s="523"/>
      <c r="I419" s="523"/>
      <c r="J419" s="524"/>
    </row>
    <row r="420" spans="1:10" x14ac:dyDescent="0.2">
      <c r="A420" s="522"/>
      <c r="B420" s="523"/>
      <c r="C420" s="523"/>
      <c r="D420" s="523"/>
      <c r="E420" s="523"/>
      <c r="F420" s="523"/>
      <c r="G420" s="523"/>
      <c r="H420" s="523"/>
      <c r="I420" s="523"/>
      <c r="J420" s="524"/>
    </row>
    <row r="421" spans="1:10" x14ac:dyDescent="0.2">
      <c r="A421" s="522"/>
      <c r="B421" s="523"/>
      <c r="C421" s="523"/>
      <c r="D421" s="523"/>
      <c r="E421" s="523"/>
      <c r="F421" s="523"/>
      <c r="G421" s="523"/>
      <c r="H421" s="523"/>
      <c r="I421" s="523"/>
      <c r="J421" s="524"/>
    </row>
    <row r="422" spans="1:10" x14ac:dyDescent="0.2">
      <c r="A422" s="522"/>
      <c r="B422" s="523"/>
      <c r="C422" s="523"/>
      <c r="D422" s="523"/>
      <c r="E422" s="523"/>
      <c r="F422" s="523"/>
      <c r="G422" s="523"/>
      <c r="H422" s="523"/>
      <c r="I422" s="523"/>
      <c r="J422" s="524"/>
    </row>
    <row r="423" spans="1:10" x14ac:dyDescent="0.2">
      <c r="A423" s="522"/>
      <c r="B423" s="523"/>
      <c r="C423" s="523"/>
      <c r="D423" s="523"/>
      <c r="E423" s="523"/>
      <c r="F423" s="523"/>
      <c r="G423" s="523"/>
      <c r="H423" s="523"/>
      <c r="I423" s="523"/>
      <c r="J423" s="524"/>
    </row>
    <row r="424" spans="1:10" x14ac:dyDescent="0.2">
      <c r="A424" s="522"/>
      <c r="B424" s="523"/>
      <c r="C424" s="523"/>
      <c r="D424" s="523"/>
      <c r="E424" s="523"/>
      <c r="F424" s="523"/>
      <c r="G424" s="523"/>
      <c r="H424" s="523"/>
      <c r="I424" s="523"/>
      <c r="J424" s="524"/>
    </row>
    <row r="425" spans="1:10" x14ac:dyDescent="0.2">
      <c r="A425" s="522"/>
      <c r="B425" s="523"/>
      <c r="C425" s="523"/>
      <c r="D425" s="523"/>
      <c r="E425" s="523"/>
      <c r="F425" s="523"/>
      <c r="G425" s="523"/>
      <c r="H425" s="523"/>
      <c r="I425" s="523"/>
      <c r="J425" s="524"/>
    </row>
    <row r="426" spans="1:10" x14ac:dyDescent="0.2">
      <c r="A426" s="522"/>
      <c r="B426" s="523"/>
      <c r="C426" s="523"/>
      <c r="D426" s="523"/>
      <c r="E426" s="523"/>
      <c r="F426" s="523"/>
      <c r="G426" s="523"/>
      <c r="H426" s="523"/>
      <c r="I426" s="523"/>
      <c r="J426" s="524"/>
    </row>
    <row r="427" spans="1:10" x14ac:dyDescent="0.2">
      <c r="A427" s="522"/>
      <c r="B427" s="523"/>
      <c r="C427" s="523"/>
      <c r="D427" s="523"/>
      <c r="E427" s="523"/>
      <c r="F427" s="523"/>
      <c r="G427" s="523"/>
      <c r="H427" s="523"/>
      <c r="I427" s="523"/>
      <c r="J427" s="524"/>
    </row>
    <row r="428" spans="1:10" x14ac:dyDescent="0.2">
      <c r="A428" s="522"/>
      <c r="B428" s="523"/>
      <c r="C428" s="523"/>
      <c r="D428" s="523"/>
      <c r="E428" s="523"/>
      <c r="F428" s="523"/>
      <c r="G428" s="523"/>
      <c r="H428" s="523"/>
      <c r="I428" s="523"/>
      <c r="J428" s="524"/>
    </row>
    <row r="429" spans="1:10" x14ac:dyDescent="0.2">
      <c r="A429" s="522"/>
      <c r="B429" s="523"/>
      <c r="C429" s="523"/>
      <c r="D429" s="523"/>
      <c r="E429" s="523"/>
      <c r="F429" s="523"/>
      <c r="G429" s="523"/>
      <c r="H429" s="523"/>
      <c r="I429" s="523"/>
      <c r="J429" s="524"/>
    </row>
    <row r="430" spans="1:10" x14ac:dyDescent="0.2">
      <c r="A430" s="522"/>
      <c r="B430" s="523"/>
      <c r="C430" s="523"/>
      <c r="D430" s="523"/>
      <c r="E430" s="523"/>
      <c r="F430" s="523"/>
      <c r="G430" s="523"/>
      <c r="H430" s="523"/>
      <c r="I430" s="523"/>
      <c r="J430" s="524"/>
    </row>
    <row r="431" spans="1:10" x14ac:dyDescent="0.2">
      <c r="A431" s="522"/>
      <c r="B431" s="523"/>
      <c r="C431" s="523"/>
      <c r="D431" s="523"/>
      <c r="E431" s="523"/>
      <c r="F431" s="523"/>
      <c r="G431" s="523"/>
      <c r="H431" s="523"/>
      <c r="I431" s="523"/>
      <c r="J431" s="524"/>
    </row>
    <row r="432" spans="1:10" x14ac:dyDescent="0.2">
      <c r="A432" s="522"/>
      <c r="B432" s="523"/>
      <c r="C432" s="523"/>
      <c r="D432" s="523"/>
      <c r="E432" s="523"/>
      <c r="F432" s="523"/>
      <c r="G432" s="523"/>
      <c r="H432" s="523"/>
      <c r="I432" s="523"/>
      <c r="J432" s="524"/>
    </row>
    <row r="433" spans="1:10" x14ac:dyDescent="0.2">
      <c r="A433" s="522"/>
      <c r="B433" s="523"/>
      <c r="C433" s="523"/>
      <c r="D433" s="523"/>
      <c r="E433" s="523"/>
      <c r="F433" s="523"/>
      <c r="G433" s="523"/>
      <c r="H433" s="523"/>
      <c r="I433" s="523"/>
      <c r="J433" s="524"/>
    </row>
    <row r="434" spans="1:10" x14ac:dyDescent="0.2">
      <c r="A434" s="522"/>
      <c r="B434" s="523"/>
      <c r="C434" s="523"/>
      <c r="D434" s="523"/>
      <c r="E434" s="523"/>
      <c r="F434" s="523"/>
      <c r="G434" s="523"/>
      <c r="H434" s="523"/>
      <c r="I434" s="523"/>
      <c r="J434" s="524"/>
    </row>
    <row r="435" spans="1:10" x14ac:dyDescent="0.2">
      <c r="A435" s="522"/>
      <c r="B435" s="523"/>
      <c r="C435" s="523"/>
      <c r="D435" s="523"/>
      <c r="E435" s="523"/>
      <c r="F435" s="523"/>
      <c r="G435" s="523"/>
      <c r="H435" s="523"/>
      <c r="I435" s="523"/>
      <c r="J435" s="524"/>
    </row>
    <row r="436" spans="1:10" x14ac:dyDescent="0.2">
      <c r="A436" s="525"/>
      <c r="B436" s="526"/>
      <c r="C436" s="526"/>
      <c r="D436" s="526"/>
      <c r="E436" s="526"/>
      <c r="F436" s="526"/>
      <c r="G436" s="526"/>
      <c r="H436" s="526"/>
      <c r="I436" s="526"/>
      <c r="J436" s="527"/>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Yolo</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7" t="s">
        <v>535</v>
      </c>
      <c r="F444" s="557"/>
      <c r="G444" s="557" t="s">
        <v>533</v>
      </c>
      <c r="H444" s="557"/>
      <c r="I444" s="558" t="s">
        <v>849</v>
      </c>
      <c r="J444" s="559"/>
    </row>
    <row r="445" spans="1:10" x14ac:dyDescent="0.2">
      <c r="A445" s="457" t="s">
        <v>527</v>
      </c>
      <c r="B445" s="458"/>
      <c r="C445" s="458"/>
      <c r="D445" s="459"/>
      <c r="E445" s="553"/>
      <c r="F445" s="554"/>
      <c r="G445" s="553"/>
      <c r="H445" s="554"/>
      <c r="I445" s="555"/>
      <c r="J445" s="556"/>
    </row>
    <row r="446" spans="1:10" x14ac:dyDescent="0.2">
      <c r="A446" s="462" t="s">
        <v>528</v>
      </c>
      <c r="B446" s="463"/>
      <c r="C446" s="463"/>
      <c r="D446" s="464"/>
      <c r="E446" s="541"/>
      <c r="F446" s="542"/>
      <c r="G446" s="543"/>
      <c r="H446" s="544"/>
      <c r="I446" s="547"/>
      <c r="J446" s="548"/>
    </row>
    <row r="447" spans="1:10" x14ac:dyDescent="0.2">
      <c r="A447" s="457" t="s">
        <v>529</v>
      </c>
      <c r="B447" s="458"/>
      <c r="C447" s="458"/>
      <c r="D447" s="459"/>
      <c r="E447" s="553"/>
      <c r="F447" s="554"/>
      <c r="G447" s="553"/>
      <c r="H447" s="554"/>
      <c r="I447" s="555"/>
      <c r="J447" s="556"/>
    </row>
    <row r="448" spans="1:10" x14ac:dyDescent="0.2">
      <c r="A448" s="462" t="s">
        <v>530</v>
      </c>
      <c r="B448" s="463"/>
      <c r="C448" s="463"/>
      <c r="D448" s="464"/>
      <c r="E448" s="541"/>
      <c r="F448" s="542"/>
      <c r="G448" s="543"/>
      <c r="H448" s="544"/>
      <c r="I448" s="547"/>
      <c r="J448" s="548"/>
    </row>
    <row r="449" spans="1:10" x14ac:dyDescent="0.2">
      <c r="A449" s="457" t="s">
        <v>531</v>
      </c>
      <c r="B449" s="458"/>
      <c r="C449" s="458"/>
      <c r="D449" s="459"/>
      <c r="E449" s="553"/>
      <c r="F449" s="554"/>
      <c r="G449" s="553"/>
      <c r="H449" s="554"/>
      <c r="I449" s="555"/>
      <c r="J449" s="556"/>
    </row>
    <row r="450" spans="1:10" x14ac:dyDescent="0.2">
      <c r="A450" s="462" t="s">
        <v>532</v>
      </c>
      <c r="B450" s="463"/>
      <c r="C450" s="463"/>
      <c r="D450" s="464"/>
      <c r="E450" s="541"/>
      <c r="F450" s="542"/>
      <c r="G450" s="543"/>
      <c r="H450" s="544"/>
      <c r="I450" s="547"/>
      <c r="J450" s="548"/>
    </row>
    <row r="451" spans="1:10" x14ac:dyDescent="0.2">
      <c r="A451" s="457" t="s">
        <v>537</v>
      </c>
      <c r="B451" s="458"/>
      <c r="C451" s="458"/>
      <c r="D451" s="459"/>
      <c r="E451" s="549"/>
      <c r="F451" s="550"/>
      <c r="G451" s="549"/>
      <c r="H451" s="550"/>
      <c r="I451" s="551"/>
      <c r="J451" s="552"/>
    </row>
    <row r="452" spans="1:10" x14ac:dyDescent="0.2">
      <c r="A452" s="445"/>
      <c r="B452" s="446"/>
      <c r="C452" s="446"/>
      <c r="D452" s="447"/>
      <c r="E452" s="541"/>
      <c r="F452" s="542"/>
      <c r="G452" s="543"/>
      <c r="H452" s="544"/>
      <c r="I452" s="543"/>
      <c r="J452" s="544"/>
    </row>
    <row r="453" spans="1:10" x14ac:dyDescent="0.2">
      <c r="A453" s="445"/>
      <c r="B453" s="446"/>
      <c r="C453" s="446"/>
      <c r="D453" s="447"/>
      <c r="E453" s="541"/>
      <c r="F453" s="542"/>
      <c r="G453" s="543"/>
      <c r="H453" s="544"/>
      <c r="I453" s="543"/>
      <c r="J453" s="544"/>
    </row>
    <row r="454" spans="1:10" x14ac:dyDescent="0.2">
      <c r="A454" s="445"/>
      <c r="B454" s="446"/>
      <c r="C454" s="446"/>
      <c r="D454" s="447"/>
      <c r="E454" s="541"/>
      <c r="F454" s="542"/>
      <c r="G454" s="543"/>
      <c r="H454" s="544"/>
      <c r="I454" s="543"/>
      <c r="J454" s="544"/>
    </row>
    <row r="455" spans="1:10" x14ac:dyDescent="0.2">
      <c r="A455" s="450" t="s">
        <v>534</v>
      </c>
      <c r="B455" s="451"/>
      <c r="C455" s="451"/>
      <c r="D455" s="452"/>
      <c r="E455" s="545">
        <f>SUM(E445:E454)</f>
        <v>0</v>
      </c>
      <c r="F455" s="546"/>
      <c r="G455" s="545">
        <f>SUM(G445:G454)</f>
        <v>0</v>
      </c>
      <c r="H455" s="546"/>
      <c r="I455" s="545">
        <f>SUM(I445:I454)</f>
        <v>0</v>
      </c>
      <c r="J455" s="546"/>
    </row>
    <row r="456" spans="1:10" ht="13.15" customHeight="1" x14ac:dyDescent="0.2">
      <c r="A456" s="454" t="s">
        <v>861</v>
      </c>
      <c r="B456" s="535"/>
      <c r="C456" s="535"/>
      <c r="D456" s="535"/>
      <c r="E456" s="535"/>
      <c r="F456" s="535"/>
      <c r="G456" s="535"/>
      <c r="H456" s="535"/>
      <c r="I456" s="535"/>
      <c r="J456" s="536"/>
    </row>
    <row r="457" spans="1:10" ht="13.15" customHeight="1" x14ac:dyDescent="0.2">
      <c r="A457" s="431" t="s">
        <v>862</v>
      </c>
      <c r="B457" s="537"/>
      <c r="C457" s="537"/>
      <c r="D457" s="537"/>
      <c r="E457" s="537"/>
      <c r="F457" s="537"/>
      <c r="G457" s="537"/>
      <c r="H457" s="537"/>
      <c r="I457" s="537"/>
      <c r="J457" s="538"/>
    </row>
    <row r="458" spans="1:10" ht="13.15" customHeight="1" x14ac:dyDescent="0.2">
      <c r="A458" s="431" t="s">
        <v>863</v>
      </c>
      <c r="B458" s="537"/>
      <c r="C458" s="537"/>
      <c r="D458" s="537"/>
      <c r="E458" s="537"/>
      <c r="F458" s="537"/>
      <c r="G458" s="537"/>
      <c r="H458" s="537"/>
      <c r="I458" s="537"/>
      <c r="J458" s="538"/>
    </row>
    <row r="459" spans="1:10" ht="13.15" customHeight="1" x14ac:dyDescent="0.2">
      <c r="A459" s="434" t="s">
        <v>864</v>
      </c>
      <c r="B459" s="539"/>
      <c r="C459" s="539"/>
      <c r="D459" s="539"/>
      <c r="E459" s="539"/>
      <c r="F459" s="539"/>
      <c r="G459" s="539"/>
      <c r="H459" s="539"/>
      <c r="I459" s="539"/>
      <c r="J459" s="540"/>
    </row>
    <row r="460" spans="1:10" x14ac:dyDescent="0.2">
      <c r="A460" s="519"/>
      <c r="B460" s="520"/>
      <c r="C460" s="520"/>
      <c r="D460" s="520"/>
      <c r="E460" s="520"/>
      <c r="F460" s="520"/>
      <c r="G460" s="520"/>
      <c r="H460" s="520"/>
      <c r="I460" s="520"/>
      <c r="J460" s="521"/>
    </row>
    <row r="461" spans="1:10" x14ac:dyDescent="0.2">
      <c r="A461" s="522"/>
      <c r="B461" s="523"/>
      <c r="C461" s="523"/>
      <c r="D461" s="523"/>
      <c r="E461" s="523"/>
      <c r="F461" s="523"/>
      <c r="G461" s="523"/>
      <c r="H461" s="523"/>
      <c r="I461" s="523"/>
      <c r="J461" s="524"/>
    </row>
    <row r="462" spans="1:10" x14ac:dyDescent="0.2">
      <c r="A462" s="522"/>
      <c r="B462" s="523"/>
      <c r="C462" s="523"/>
      <c r="D462" s="523"/>
      <c r="E462" s="523"/>
      <c r="F462" s="523"/>
      <c r="G462" s="523"/>
      <c r="H462" s="523"/>
      <c r="I462" s="523"/>
      <c r="J462" s="524"/>
    </row>
    <row r="463" spans="1:10" x14ac:dyDescent="0.2">
      <c r="A463" s="522"/>
      <c r="B463" s="523"/>
      <c r="C463" s="523"/>
      <c r="D463" s="523"/>
      <c r="E463" s="523"/>
      <c r="F463" s="523"/>
      <c r="G463" s="523"/>
      <c r="H463" s="523"/>
      <c r="I463" s="523"/>
      <c r="J463" s="524"/>
    </row>
    <row r="464" spans="1:10" x14ac:dyDescent="0.2">
      <c r="A464" s="522"/>
      <c r="B464" s="523"/>
      <c r="C464" s="523"/>
      <c r="D464" s="523"/>
      <c r="E464" s="523"/>
      <c r="F464" s="523"/>
      <c r="G464" s="523"/>
      <c r="H464" s="523"/>
      <c r="I464" s="523"/>
      <c r="J464" s="524"/>
    </row>
    <row r="465" spans="1:10" x14ac:dyDescent="0.2">
      <c r="A465" s="522"/>
      <c r="B465" s="523"/>
      <c r="C465" s="523"/>
      <c r="D465" s="523"/>
      <c r="E465" s="523"/>
      <c r="F465" s="523"/>
      <c r="G465" s="523"/>
      <c r="H465" s="523"/>
      <c r="I465" s="523"/>
      <c r="J465" s="524"/>
    </row>
    <row r="466" spans="1:10" x14ac:dyDescent="0.2">
      <c r="A466" s="522"/>
      <c r="B466" s="523"/>
      <c r="C466" s="523"/>
      <c r="D466" s="523"/>
      <c r="E466" s="523"/>
      <c r="F466" s="523"/>
      <c r="G466" s="523"/>
      <c r="H466" s="523"/>
      <c r="I466" s="523"/>
      <c r="J466" s="524"/>
    </row>
    <row r="467" spans="1:10" x14ac:dyDescent="0.2">
      <c r="A467" s="522"/>
      <c r="B467" s="523"/>
      <c r="C467" s="523"/>
      <c r="D467" s="523"/>
      <c r="E467" s="523"/>
      <c r="F467" s="523"/>
      <c r="G467" s="523"/>
      <c r="H467" s="523"/>
      <c r="I467" s="523"/>
      <c r="J467" s="524"/>
    </row>
    <row r="468" spans="1:10" x14ac:dyDescent="0.2">
      <c r="A468" s="522"/>
      <c r="B468" s="523"/>
      <c r="C468" s="523"/>
      <c r="D468" s="523"/>
      <c r="E468" s="523"/>
      <c r="F468" s="523"/>
      <c r="G468" s="523"/>
      <c r="H468" s="523"/>
      <c r="I468" s="523"/>
      <c r="J468" s="524"/>
    </row>
    <row r="469" spans="1:10" x14ac:dyDescent="0.2">
      <c r="A469" s="522"/>
      <c r="B469" s="523"/>
      <c r="C469" s="523"/>
      <c r="D469" s="523"/>
      <c r="E469" s="523"/>
      <c r="F469" s="523"/>
      <c r="G469" s="523"/>
      <c r="H469" s="523"/>
      <c r="I469" s="523"/>
      <c r="J469" s="524"/>
    </row>
    <row r="470" spans="1:10" x14ac:dyDescent="0.2">
      <c r="A470" s="522"/>
      <c r="B470" s="523"/>
      <c r="C470" s="523"/>
      <c r="D470" s="523"/>
      <c r="E470" s="523"/>
      <c r="F470" s="523"/>
      <c r="G470" s="523"/>
      <c r="H470" s="523"/>
      <c r="I470" s="523"/>
      <c r="J470" s="524"/>
    </row>
    <row r="471" spans="1:10" x14ac:dyDescent="0.2">
      <c r="A471" s="522"/>
      <c r="B471" s="523"/>
      <c r="C471" s="523"/>
      <c r="D471" s="523"/>
      <c r="E471" s="523"/>
      <c r="F471" s="523"/>
      <c r="G471" s="523"/>
      <c r="H471" s="523"/>
      <c r="I471" s="523"/>
      <c r="J471" s="524"/>
    </row>
    <row r="472" spans="1:10" x14ac:dyDescent="0.2">
      <c r="A472" s="522"/>
      <c r="B472" s="523"/>
      <c r="C472" s="523"/>
      <c r="D472" s="523"/>
      <c r="E472" s="523"/>
      <c r="F472" s="523"/>
      <c r="G472" s="523"/>
      <c r="H472" s="523"/>
      <c r="I472" s="523"/>
      <c r="J472" s="524"/>
    </row>
    <row r="473" spans="1:10" x14ac:dyDescent="0.2">
      <c r="A473" s="522"/>
      <c r="B473" s="523"/>
      <c r="C473" s="523"/>
      <c r="D473" s="523"/>
      <c r="E473" s="523"/>
      <c r="F473" s="523"/>
      <c r="G473" s="523"/>
      <c r="H473" s="523"/>
      <c r="I473" s="523"/>
      <c r="J473" s="524"/>
    </row>
    <row r="474" spans="1:10" x14ac:dyDescent="0.2">
      <c r="A474" s="522"/>
      <c r="B474" s="523"/>
      <c r="C474" s="523"/>
      <c r="D474" s="523"/>
      <c r="E474" s="523"/>
      <c r="F474" s="523"/>
      <c r="G474" s="523"/>
      <c r="H474" s="523"/>
      <c r="I474" s="523"/>
      <c r="J474" s="524"/>
    </row>
    <row r="475" spans="1:10" x14ac:dyDescent="0.2">
      <c r="A475" s="522"/>
      <c r="B475" s="523"/>
      <c r="C475" s="523"/>
      <c r="D475" s="523"/>
      <c r="E475" s="523"/>
      <c r="F475" s="523"/>
      <c r="G475" s="523"/>
      <c r="H475" s="523"/>
      <c r="I475" s="523"/>
      <c r="J475" s="524"/>
    </row>
    <row r="476" spans="1:10" x14ac:dyDescent="0.2">
      <c r="A476" s="522"/>
      <c r="B476" s="523"/>
      <c r="C476" s="523"/>
      <c r="D476" s="523"/>
      <c r="E476" s="523"/>
      <c r="F476" s="523"/>
      <c r="G476" s="523"/>
      <c r="H476" s="523"/>
      <c r="I476" s="523"/>
      <c r="J476" s="524"/>
    </row>
    <row r="477" spans="1:10" x14ac:dyDescent="0.2">
      <c r="A477" s="522"/>
      <c r="B477" s="523"/>
      <c r="C477" s="523"/>
      <c r="D477" s="523"/>
      <c r="E477" s="523"/>
      <c r="F477" s="523"/>
      <c r="G477" s="523"/>
      <c r="H477" s="523"/>
      <c r="I477" s="523"/>
      <c r="J477" s="524"/>
    </row>
    <row r="478" spans="1:10" x14ac:dyDescent="0.2">
      <c r="A478" s="522"/>
      <c r="B478" s="523"/>
      <c r="C478" s="523"/>
      <c r="D478" s="523"/>
      <c r="E478" s="523"/>
      <c r="F478" s="523"/>
      <c r="G478" s="523"/>
      <c r="H478" s="523"/>
      <c r="I478" s="523"/>
      <c r="J478" s="524"/>
    </row>
    <row r="479" spans="1:10" x14ac:dyDescent="0.2">
      <c r="A479" s="522"/>
      <c r="B479" s="523"/>
      <c r="C479" s="523"/>
      <c r="D479" s="523"/>
      <c r="E479" s="523"/>
      <c r="F479" s="523"/>
      <c r="G479" s="523"/>
      <c r="H479" s="523"/>
      <c r="I479" s="523"/>
      <c r="J479" s="524"/>
    </row>
    <row r="480" spans="1:10" x14ac:dyDescent="0.2">
      <c r="A480" s="522"/>
      <c r="B480" s="523"/>
      <c r="C480" s="523"/>
      <c r="D480" s="523"/>
      <c r="E480" s="523"/>
      <c r="F480" s="523"/>
      <c r="G480" s="523"/>
      <c r="H480" s="523"/>
      <c r="I480" s="523"/>
      <c r="J480" s="524"/>
    </row>
    <row r="481" spans="1:10" x14ac:dyDescent="0.2">
      <c r="A481" s="522"/>
      <c r="B481" s="523"/>
      <c r="C481" s="523"/>
      <c r="D481" s="523"/>
      <c r="E481" s="523"/>
      <c r="F481" s="523"/>
      <c r="G481" s="523"/>
      <c r="H481" s="523"/>
      <c r="I481" s="523"/>
      <c r="J481" s="524"/>
    </row>
    <row r="482" spans="1:10" x14ac:dyDescent="0.2">
      <c r="A482" s="522"/>
      <c r="B482" s="523"/>
      <c r="C482" s="523"/>
      <c r="D482" s="523"/>
      <c r="E482" s="523"/>
      <c r="F482" s="523"/>
      <c r="G482" s="523"/>
      <c r="H482" s="523"/>
      <c r="I482" s="523"/>
      <c r="J482" s="524"/>
    </row>
    <row r="483" spans="1:10" x14ac:dyDescent="0.2">
      <c r="A483" s="522"/>
      <c r="B483" s="523"/>
      <c r="C483" s="523"/>
      <c r="D483" s="523"/>
      <c r="E483" s="523"/>
      <c r="F483" s="523"/>
      <c r="G483" s="523"/>
      <c r="H483" s="523"/>
      <c r="I483" s="523"/>
      <c r="J483" s="524"/>
    </row>
    <row r="484" spans="1:10" x14ac:dyDescent="0.2">
      <c r="A484" s="522"/>
      <c r="B484" s="523"/>
      <c r="C484" s="523"/>
      <c r="D484" s="523"/>
      <c r="E484" s="523"/>
      <c r="F484" s="523"/>
      <c r="G484" s="523"/>
      <c r="H484" s="523"/>
      <c r="I484" s="523"/>
      <c r="J484" s="524"/>
    </row>
    <row r="485" spans="1:10" x14ac:dyDescent="0.2">
      <c r="A485" s="522"/>
      <c r="B485" s="523"/>
      <c r="C485" s="523"/>
      <c r="D485" s="523"/>
      <c r="E485" s="523"/>
      <c r="F485" s="523"/>
      <c r="G485" s="523"/>
      <c r="H485" s="523"/>
      <c r="I485" s="523"/>
      <c r="J485" s="524"/>
    </row>
    <row r="486" spans="1:10" x14ac:dyDescent="0.2">
      <c r="A486" s="522"/>
      <c r="B486" s="523"/>
      <c r="C486" s="523"/>
      <c r="D486" s="523"/>
      <c r="E486" s="523"/>
      <c r="F486" s="523"/>
      <c r="G486" s="523"/>
      <c r="H486" s="523"/>
      <c r="I486" s="523"/>
      <c r="J486" s="524"/>
    </row>
    <row r="487" spans="1:10" x14ac:dyDescent="0.2">
      <c r="A487" s="522"/>
      <c r="B487" s="523"/>
      <c r="C487" s="523"/>
      <c r="D487" s="523"/>
      <c r="E487" s="523"/>
      <c r="F487" s="523"/>
      <c r="G487" s="523"/>
      <c r="H487" s="523"/>
      <c r="I487" s="523"/>
      <c r="J487" s="524"/>
    </row>
    <row r="488" spans="1:10" x14ac:dyDescent="0.2">
      <c r="A488" s="522"/>
      <c r="B488" s="523"/>
      <c r="C488" s="523"/>
      <c r="D488" s="523"/>
      <c r="E488" s="523"/>
      <c r="F488" s="523"/>
      <c r="G488" s="523"/>
      <c r="H488" s="523"/>
      <c r="I488" s="523"/>
      <c r="J488" s="524"/>
    </row>
    <row r="489" spans="1:10" x14ac:dyDescent="0.2">
      <c r="A489" s="522"/>
      <c r="B489" s="523"/>
      <c r="C489" s="523"/>
      <c r="D489" s="523"/>
      <c r="E489" s="523"/>
      <c r="F489" s="523"/>
      <c r="G489" s="523"/>
      <c r="H489" s="523"/>
      <c r="I489" s="523"/>
      <c r="J489" s="524"/>
    </row>
    <row r="490" spans="1:10" x14ac:dyDescent="0.2">
      <c r="A490" s="525"/>
      <c r="B490" s="526"/>
      <c r="C490" s="526"/>
      <c r="D490" s="526"/>
      <c r="E490" s="526"/>
      <c r="F490" s="526"/>
      <c r="G490" s="526"/>
      <c r="H490" s="526"/>
      <c r="I490" s="526"/>
      <c r="J490" s="527"/>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Yolo</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7" t="s">
        <v>535</v>
      </c>
      <c r="F498" s="557"/>
      <c r="G498" s="557" t="s">
        <v>533</v>
      </c>
      <c r="H498" s="557"/>
      <c r="I498" s="558" t="s">
        <v>849</v>
      </c>
      <c r="J498" s="559"/>
    </row>
    <row r="499" spans="1:10" x14ac:dyDescent="0.2">
      <c r="A499" s="457" t="s">
        <v>527</v>
      </c>
      <c r="B499" s="458"/>
      <c r="C499" s="458"/>
      <c r="D499" s="459"/>
      <c r="E499" s="553"/>
      <c r="F499" s="554"/>
      <c r="G499" s="553"/>
      <c r="H499" s="554"/>
      <c r="I499" s="555"/>
      <c r="J499" s="556"/>
    </row>
    <row r="500" spans="1:10" x14ac:dyDescent="0.2">
      <c r="A500" s="462" t="s">
        <v>528</v>
      </c>
      <c r="B500" s="463"/>
      <c r="C500" s="463"/>
      <c r="D500" s="464"/>
      <c r="E500" s="541"/>
      <c r="F500" s="542"/>
      <c r="G500" s="543"/>
      <c r="H500" s="544"/>
      <c r="I500" s="547"/>
      <c r="J500" s="548"/>
    </row>
    <row r="501" spans="1:10" x14ac:dyDescent="0.2">
      <c r="A501" s="457" t="s">
        <v>529</v>
      </c>
      <c r="B501" s="458"/>
      <c r="C501" s="458"/>
      <c r="D501" s="459"/>
      <c r="E501" s="553"/>
      <c r="F501" s="554"/>
      <c r="G501" s="553"/>
      <c r="H501" s="554"/>
      <c r="I501" s="555"/>
      <c r="J501" s="556"/>
    </row>
    <row r="502" spans="1:10" x14ac:dyDescent="0.2">
      <c r="A502" s="462" t="s">
        <v>530</v>
      </c>
      <c r="B502" s="463"/>
      <c r="C502" s="463"/>
      <c r="D502" s="464"/>
      <c r="E502" s="541"/>
      <c r="F502" s="542"/>
      <c r="G502" s="543"/>
      <c r="H502" s="544"/>
      <c r="I502" s="547"/>
      <c r="J502" s="548"/>
    </row>
    <row r="503" spans="1:10" x14ac:dyDescent="0.2">
      <c r="A503" s="457" t="s">
        <v>531</v>
      </c>
      <c r="B503" s="458"/>
      <c r="C503" s="458"/>
      <c r="D503" s="459"/>
      <c r="E503" s="553"/>
      <c r="F503" s="554"/>
      <c r="G503" s="553"/>
      <c r="H503" s="554"/>
      <c r="I503" s="555"/>
      <c r="J503" s="556"/>
    </row>
    <row r="504" spans="1:10" x14ac:dyDescent="0.2">
      <c r="A504" s="462" t="s">
        <v>532</v>
      </c>
      <c r="B504" s="463"/>
      <c r="C504" s="463"/>
      <c r="D504" s="464"/>
      <c r="E504" s="541"/>
      <c r="F504" s="542"/>
      <c r="G504" s="543"/>
      <c r="H504" s="544"/>
      <c r="I504" s="547"/>
      <c r="J504" s="548"/>
    </row>
    <row r="505" spans="1:10" x14ac:dyDescent="0.2">
      <c r="A505" s="457" t="s">
        <v>537</v>
      </c>
      <c r="B505" s="458"/>
      <c r="C505" s="458"/>
      <c r="D505" s="459"/>
      <c r="E505" s="549"/>
      <c r="F505" s="550"/>
      <c r="G505" s="549"/>
      <c r="H505" s="550"/>
      <c r="I505" s="551"/>
      <c r="J505" s="552"/>
    </row>
    <row r="506" spans="1:10" x14ac:dyDescent="0.2">
      <c r="A506" s="445"/>
      <c r="B506" s="446"/>
      <c r="C506" s="446"/>
      <c r="D506" s="447"/>
      <c r="E506" s="541"/>
      <c r="F506" s="542"/>
      <c r="G506" s="543"/>
      <c r="H506" s="544"/>
      <c r="I506" s="543"/>
      <c r="J506" s="544"/>
    </row>
    <row r="507" spans="1:10" x14ac:dyDescent="0.2">
      <c r="A507" s="445"/>
      <c r="B507" s="446"/>
      <c r="C507" s="446"/>
      <c r="D507" s="447"/>
      <c r="E507" s="541"/>
      <c r="F507" s="542"/>
      <c r="G507" s="543"/>
      <c r="H507" s="544"/>
      <c r="I507" s="543"/>
      <c r="J507" s="544"/>
    </row>
    <row r="508" spans="1:10" x14ac:dyDescent="0.2">
      <c r="A508" s="445"/>
      <c r="B508" s="446"/>
      <c r="C508" s="446"/>
      <c r="D508" s="447"/>
      <c r="E508" s="541"/>
      <c r="F508" s="542"/>
      <c r="G508" s="543"/>
      <c r="H508" s="544"/>
      <c r="I508" s="543"/>
      <c r="J508" s="544"/>
    </row>
    <row r="509" spans="1:10" x14ac:dyDescent="0.2">
      <c r="A509" s="450" t="s">
        <v>534</v>
      </c>
      <c r="B509" s="451"/>
      <c r="C509" s="451"/>
      <c r="D509" s="452"/>
      <c r="E509" s="545">
        <f>SUM(E499:E508)</f>
        <v>0</v>
      </c>
      <c r="F509" s="546"/>
      <c r="G509" s="545">
        <f>SUM(G499:G508)</f>
        <v>0</v>
      </c>
      <c r="H509" s="546"/>
      <c r="I509" s="545">
        <f>SUM(I499:I508)</f>
        <v>0</v>
      </c>
      <c r="J509" s="546"/>
    </row>
    <row r="510" spans="1:10" ht="13.15" customHeight="1" x14ac:dyDescent="0.2">
      <c r="A510" s="454" t="s">
        <v>861</v>
      </c>
      <c r="B510" s="535"/>
      <c r="C510" s="535"/>
      <c r="D510" s="535"/>
      <c r="E510" s="535"/>
      <c r="F510" s="535"/>
      <c r="G510" s="535"/>
      <c r="H510" s="535"/>
      <c r="I510" s="535"/>
      <c r="J510" s="536"/>
    </row>
    <row r="511" spans="1:10" ht="13.15" customHeight="1" x14ac:dyDescent="0.2">
      <c r="A511" s="431" t="s">
        <v>862</v>
      </c>
      <c r="B511" s="537"/>
      <c r="C511" s="537"/>
      <c r="D511" s="537"/>
      <c r="E511" s="537"/>
      <c r="F511" s="537"/>
      <c r="G511" s="537"/>
      <c r="H511" s="537"/>
      <c r="I511" s="537"/>
      <c r="J511" s="538"/>
    </row>
    <row r="512" spans="1:10" ht="13.15" customHeight="1" x14ac:dyDescent="0.2">
      <c r="A512" s="431" t="s">
        <v>863</v>
      </c>
      <c r="B512" s="537"/>
      <c r="C512" s="537"/>
      <c r="D512" s="537"/>
      <c r="E512" s="537"/>
      <c r="F512" s="537"/>
      <c r="G512" s="537"/>
      <c r="H512" s="537"/>
      <c r="I512" s="537"/>
      <c r="J512" s="538"/>
    </row>
    <row r="513" spans="1:10" ht="13.15" customHeight="1" x14ac:dyDescent="0.2">
      <c r="A513" s="434" t="s">
        <v>864</v>
      </c>
      <c r="B513" s="539"/>
      <c r="C513" s="539"/>
      <c r="D513" s="539"/>
      <c r="E513" s="539"/>
      <c r="F513" s="539"/>
      <c r="G513" s="539"/>
      <c r="H513" s="539"/>
      <c r="I513" s="539"/>
      <c r="J513" s="540"/>
    </row>
    <row r="514" spans="1:10" x14ac:dyDescent="0.2">
      <c r="A514" s="519"/>
      <c r="B514" s="520"/>
      <c r="C514" s="520"/>
      <c r="D514" s="520"/>
      <c r="E514" s="520"/>
      <c r="F514" s="520"/>
      <c r="G514" s="520"/>
      <c r="H514" s="520"/>
      <c r="I514" s="520"/>
      <c r="J514" s="521"/>
    </row>
    <row r="515" spans="1:10" x14ac:dyDescent="0.2">
      <c r="A515" s="522"/>
      <c r="B515" s="523"/>
      <c r="C515" s="523"/>
      <c r="D515" s="523"/>
      <c r="E515" s="523"/>
      <c r="F515" s="523"/>
      <c r="G515" s="523"/>
      <c r="H515" s="523"/>
      <c r="I515" s="523"/>
      <c r="J515" s="524"/>
    </row>
    <row r="516" spans="1:10" x14ac:dyDescent="0.2">
      <c r="A516" s="522"/>
      <c r="B516" s="523"/>
      <c r="C516" s="523"/>
      <c r="D516" s="523"/>
      <c r="E516" s="523"/>
      <c r="F516" s="523"/>
      <c r="G516" s="523"/>
      <c r="H516" s="523"/>
      <c r="I516" s="523"/>
      <c r="J516" s="524"/>
    </row>
    <row r="517" spans="1:10" x14ac:dyDescent="0.2">
      <c r="A517" s="522"/>
      <c r="B517" s="523"/>
      <c r="C517" s="523"/>
      <c r="D517" s="523"/>
      <c r="E517" s="523"/>
      <c r="F517" s="523"/>
      <c r="G517" s="523"/>
      <c r="H517" s="523"/>
      <c r="I517" s="523"/>
      <c r="J517" s="524"/>
    </row>
    <row r="518" spans="1:10" x14ac:dyDescent="0.2">
      <c r="A518" s="522"/>
      <c r="B518" s="523"/>
      <c r="C518" s="523"/>
      <c r="D518" s="523"/>
      <c r="E518" s="523"/>
      <c r="F518" s="523"/>
      <c r="G518" s="523"/>
      <c r="H518" s="523"/>
      <c r="I518" s="523"/>
      <c r="J518" s="524"/>
    </row>
    <row r="519" spans="1:10" x14ac:dyDescent="0.2">
      <c r="A519" s="522"/>
      <c r="B519" s="523"/>
      <c r="C519" s="523"/>
      <c r="D519" s="523"/>
      <c r="E519" s="523"/>
      <c r="F519" s="523"/>
      <c r="G519" s="523"/>
      <c r="H519" s="523"/>
      <c r="I519" s="523"/>
      <c r="J519" s="524"/>
    </row>
    <row r="520" spans="1:10" x14ac:dyDescent="0.2">
      <c r="A520" s="522"/>
      <c r="B520" s="523"/>
      <c r="C520" s="523"/>
      <c r="D520" s="523"/>
      <c r="E520" s="523"/>
      <c r="F520" s="523"/>
      <c r="G520" s="523"/>
      <c r="H520" s="523"/>
      <c r="I520" s="523"/>
      <c r="J520" s="524"/>
    </row>
    <row r="521" spans="1:10" x14ac:dyDescent="0.2">
      <c r="A521" s="522"/>
      <c r="B521" s="523"/>
      <c r="C521" s="523"/>
      <c r="D521" s="523"/>
      <c r="E521" s="523"/>
      <c r="F521" s="523"/>
      <c r="G521" s="523"/>
      <c r="H521" s="523"/>
      <c r="I521" s="523"/>
      <c r="J521" s="524"/>
    </row>
    <row r="522" spans="1:10" x14ac:dyDescent="0.2">
      <c r="A522" s="522"/>
      <c r="B522" s="523"/>
      <c r="C522" s="523"/>
      <c r="D522" s="523"/>
      <c r="E522" s="523"/>
      <c r="F522" s="523"/>
      <c r="G522" s="523"/>
      <c r="H522" s="523"/>
      <c r="I522" s="523"/>
      <c r="J522" s="524"/>
    </row>
    <row r="523" spans="1:10" x14ac:dyDescent="0.2">
      <c r="A523" s="522"/>
      <c r="B523" s="523"/>
      <c r="C523" s="523"/>
      <c r="D523" s="523"/>
      <c r="E523" s="523"/>
      <c r="F523" s="523"/>
      <c r="G523" s="523"/>
      <c r="H523" s="523"/>
      <c r="I523" s="523"/>
      <c r="J523" s="524"/>
    </row>
    <row r="524" spans="1:10" x14ac:dyDescent="0.2">
      <c r="A524" s="522"/>
      <c r="B524" s="523"/>
      <c r="C524" s="523"/>
      <c r="D524" s="523"/>
      <c r="E524" s="523"/>
      <c r="F524" s="523"/>
      <c r="G524" s="523"/>
      <c r="H524" s="523"/>
      <c r="I524" s="523"/>
      <c r="J524" s="524"/>
    </row>
    <row r="525" spans="1:10" x14ac:dyDescent="0.2">
      <c r="A525" s="522"/>
      <c r="B525" s="523"/>
      <c r="C525" s="523"/>
      <c r="D525" s="523"/>
      <c r="E525" s="523"/>
      <c r="F525" s="523"/>
      <c r="G525" s="523"/>
      <c r="H525" s="523"/>
      <c r="I525" s="523"/>
      <c r="J525" s="524"/>
    </row>
    <row r="526" spans="1:10" x14ac:dyDescent="0.2">
      <c r="A526" s="522"/>
      <c r="B526" s="523"/>
      <c r="C526" s="523"/>
      <c r="D526" s="523"/>
      <c r="E526" s="523"/>
      <c r="F526" s="523"/>
      <c r="G526" s="523"/>
      <c r="H526" s="523"/>
      <c r="I526" s="523"/>
      <c r="J526" s="524"/>
    </row>
    <row r="527" spans="1:10" x14ac:dyDescent="0.2">
      <c r="A527" s="522"/>
      <c r="B527" s="523"/>
      <c r="C527" s="523"/>
      <c r="D527" s="523"/>
      <c r="E527" s="523"/>
      <c r="F527" s="523"/>
      <c r="G527" s="523"/>
      <c r="H527" s="523"/>
      <c r="I527" s="523"/>
      <c r="J527" s="524"/>
    </row>
    <row r="528" spans="1:10" x14ac:dyDescent="0.2">
      <c r="A528" s="522"/>
      <c r="B528" s="523"/>
      <c r="C528" s="523"/>
      <c r="D528" s="523"/>
      <c r="E528" s="523"/>
      <c r="F528" s="523"/>
      <c r="G528" s="523"/>
      <c r="H528" s="523"/>
      <c r="I528" s="523"/>
      <c r="J528" s="524"/>
    </row>
    <row r="529" spans="1:10" x14ac:dyDescent="0.2">
      <c r="A529" s="522"/>
      <c r="B529" s="523"/>
      <c r="C529" s="523"/>
      <c r="D529" s="523"/>
      <c r="E529" s="523"/>
      <c r="F529" s="523"/>
      <c r="G529" s="523"/>
      <c r="H529" s="523"/>
      <c r="I529" s="523"/>
      <c r="J529" s="524"/>
    </row>
    <row r="530" spans="1:10" x14ac:dyDescent="0.2">
      <c r="A530" s="522"/>
      <c r="B530" s="523"/>
      <c r="C530" s="523"/>
      <c r="D530" s="523"/>
      <c r="E530" s="523"/>
      <c r="F530" s="523"/>
      <c r="G530" s="523"/>
      <c r="H530" s="523"/>
      <c r="I530" s="523"/>
      <c r="J530" s="524"/>
    </row>
    <row r="531" spans="1:10" x14ac:dyDescent="0.2">
      <c r="A531" s="522"/>
      <c r="B531" s="523"/>
      <c r="C531" s="523"/>
      <c r="D531" s="523"/>
      <c r="E531" s="523"/>
      <c r="F531" s="523"/>
      <c r="G531" s="523"/>
      <c r="H531" s="523"/>
      <c r="I531" s="523"/>
      <c r="J531" s="524"/>
    </row>
    <row r="532" spans="1:10" x14ac:dyDescent="0.2">
      <c r="A532" s="522"/>
      <c r="B532" s="523"/>
      <c r="C532" s="523"/>
      <c r="D532" s="523"/>
      <c r="E532" s="523"/>
      <c r="F532" s="523"/>
      <c r="G532" s="523"/>
      <c r="H532" s="523"/>
      <c r="I532" s="523"/>
      <c r="J532" s="524"/>
    </row>
    <row r="533" spans="1:10" x14ac:dyDescent="0.2">
      <c r="A533" s="522"/>
      <c r="B533" s="523"/>
      <c r="C533" s="523"/>
      <c r="D533" s="523"/>
      <c r="E533" s="523"/>
      <c r="F533" s="523"/>
      <c r="G533" s="523"/>
      <c r="H533" s="523"/>
      <c r="I533" s="523"/>
      <c r="J533" s="524"/>
    </row>
    <row r="534" spans="1:10" x14ac:dyDescent="0.2">
      <c r="A534" s="522"/>
      <c r="B534" s="523"/>
      <c r="C534" s="523"/>
      <c r="D534" s="523"/>
      <c r="E534" s="523"/>
      <c r="F534" s="523"/>
      <c r="G534" s="523"/>
      <c r="H534" s="523"/>
      <c r="I534" s="523"/>
      <c r="J534" s="524"/>
    </row>
    <row r="535" spans="1:10" x14ac:dyDescent="0.2">
      <c r="A535" s="522"/>
      <c r="B535" s="523"/>
      <c r="C535" s="523"/>
      <c r="D535" s="523"/>
      <c r="E535" s="523"/>
      <c r="F535" s="523"/>
      <c r="G535" s="523"/>
      <c r="H535" s="523"/>
      <c r="I535" s="523"/>
      <c r="J535" s="524"/>
    </row>
    <row r="536" spans="1:10" x14ac:dyDescent="0.2">
      <c r="A536" s="522"/>
      <c r="B536" s="523"/>
      <c r="C536" s="523"/>
      <c r="D536" s="523"/>
      <c r="E536" s="523"/>
      <c r="F536" s="523"/>
      <c r="G536" s="523"/>
      <c r="H536" s="523"/>
      <c r="I536" s="523"/>
      <c r="J536" s="524"/>
    </row>
    <row r="537" spans="1:10" x14ac:dyDescent="0.2">
      <c r="A537" s="522"/>
      <c r="B537" s="523"/>
      <c r="C537" s="523"/>
      <c r="D537" s="523"/>
      <c r="E537" s="523"/>
      <c r="F537" s="523"/>
      <c r="G537" s="523"/>
      <c r="H537" s="523"/>
      <c r="I537" s="523"/>
      <c r="J537" s="524"/>
    </row>
    <row r="538" spans="1:10" x14ac:dyDescent="0.2">
      <c r="A538" s="522"/>
      <c r="B538" s="523"/>
      <c r="C538" s="523"/>
      <c r="D538" s="523"/>
      <c r="E538" s="523"/>
      <c r="F538" s="523"/>
      <c r="G538" s="523"/>
      <c r="H538" s="523"/>
      <c r="I538" s="523"/>
      <c r="J538" s="524"/>
    </row>
    <row r="539" spans="1:10" x14ac:dyDescent="0.2">
      <c r="A539" s="522"/>
      <c r="B539" s="523"/>
      <c r="C539" s="523"/>
      <c r="D539" s="523"/>
      <c r="E539" s="523"/>
      <c r="F539" s="523"/>
      <c r="G539" s="523"/>
      <c r="H539" s="523"/>
      <c r="I539" s="523"/>
      <c r="J539" s="524"/>
    </row>
    <row r="540" spans="1:10" x14ac:dyDescent="0.2">
      <c r="A540" s="522"/>
      <c r="B540" s="523"/>
      <c r="C540" s="523"/>
      <c r="D540" s="523"/>
      <c r="E540" s="523"/>
      <c r="F540" s="523"/>
      <c r="G540" s="523"/>
      <c r="H540" s="523"/>
      <c r="I540" s="523"/>
      <c r="J540" s="524"/>
    </row>
    <row r="541" spans="1:10" x14ac:dyDescent="0.2">
      <c r="A541" s="522"/>
      <c r="B541" s="523"/>
      <c r="C541" s="523"/>
      <c r="D541" s="523"/>
      <c r="E541" s="523"/>
      <c r="F541" s="523"/>
      <c r="G541" s="523"/>
      <c r="H541" s="523"/>
      <c r="I541" s="523"/>
      <c r="J541" s="524"/>
    </row>
    <row r="542" spans="1:10" x14ac:dyDescent="0.2">
      <c r="A542" s="522"/>
      <c r="B542" s="523"/>
      <c r="C542" s="523"/>
      <c r="D542" s="523"/>
      <c r="E542" s="523"/>
      <c r="F542" s="523"/>
      <c r="G542" s="523"/>
      <c r="H542" s="523"/>
      <c r="I542" s="523"/>
      <c r="J542" s="524"/>
    </row>
    <row r="543" spans="1:10" x14ac:dyDescent="0.2">
      <c r="A543" s="522"/>
      <c r="B543" s="523"/>
      <c r="C543" s="523"/>
      <c r="D543" s="523"/>
      <c r="E543" s="523"/>
      <c r="F543" s="523"/>
      <c r="G543" s="523"/>
      <c r="H543" s="523"/>
      <c r="I543" s="523"/>
      <c r="J543" s="524"/>
    </row>
    <row r="544" spans="1:10" x14ac:dyDescent="0.2">
      <c r="A544" s="525"/>
      <c r="B544" s="526"/>
      <c r="C544" s="526"/>
      <c r="D544" s="526"/>
      <c r="E544" s="526"/>
      <c r="F544" s="526"/>
      <c r="G544" s="526"/>
      <c r="H544" s="526"/>
      <c r="I544" s="526"/>
      <c r="J544" s="527"/>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Yolo</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7" t="s">
        <v>535</v>
      </c>
      <c r="F552" s="557"/>
      <c r="G552" s="557" t="s">
        <v>533</v>
      </c>
      <c r="H552" s="557"/>
      <c r="I552" s="558" t="s">
        <v>849</v>
      </c>
      <c r="J552" s="559"/>
    </row>
    <row r="553" spans="1:10" x14ac:dyDescent="0.2">
      <c r="A553" s="457" t="s">
        <v>527</v>
      </c>
      <c r="B553" s="458"/>
      <c r="C553" s="458"/>
      <c r="D553" s="459"/>
      <c r="E553" s="553"/>
      <c r="F553" s="554"/>
      <c r="G553" s="553"/>
      <c r="H553" s="554"/>
      <c r="I553" s="555"/>
      <c r="J553" s="556"/>
    </row>
    <row r="554" spans="1:10" x14ac:dyDescent="0.2">
      <c r="A554" s="462" t="s">
        <v>528</v>
      </c>
      <c r="B554" s="463"/>
      <c r="C554" s="463"/>
      <c r="D554" s="464"/>
      <c r="E554" s="541"/>
      <c r="F554" s="542"/>
      <c r="G554" s="543"/>
      <c r="H554" s="544"/>
      <c r="I554" s="547"/>
      <c r="J554" s="548"/>
    </row>
    <row r="555" spans="1:10" x14ac:dyDescent="0.2">
      <c r="A555" s="457" t="s">
        <v>529</v>
      </c>
      <c r="B555" s="458"/>
      <c r="C555" s="458"/>
      <c r="D555" s="459"/>
      <c r="E555" s="553"/>
      <c r="F555" s="554"/>
      <c r="G555" s="553"/>
      <c r="H555" s="554"/>
      <c r="I555" s="555"/>
      <c r="J555" s="556"/>
    </row>
    <row r="556" spans="1:10" x14ac:dyDescent="0.2">
      <c r="A556" s="462" t="s">
        <v>530</v>
      </c>
      <c r="B556" s="463"/>
      <c r="C556" s="463"/>
      <c r="D556" s="464"/>
      <c r="E556" s="541"/>
      <c r="F556" s="542"/>
      <c r="G556" s="543"/>
      <c r="H556" s="544"/>
      <c r="I556" s="547"/>
      <c r="J556" s="548"/>
    </row>
    <row r="557" spans="1:10" x14ac:dyDescent="0.2">
      <c r="A557" s="457" t="s">
        <v>531</v>
      </c>
      <c r="B557" s="458"/>
      <c r="C557" s="458"/>
      <c r="D557" s="459"/>
      <c r="E557" s="553"/>
      <c r="F557" s="554"/>
      <c r="G557" s="553"/>
      <c r="H557" s="554"/>
      <c r="I557" s="555"/>
      <c r="J557" s="556"/>
    </row>
    <row r="558" spans="1:10" x14ac:dyDescent="0.2">
      <c r="A558" s="462" t="s">
        <v>532</v>
      </c>
      <c r="B558" s="463"/>
      <c r="C558" s="463"/>
      <c r="D558" s="464"/>
      <c r="E558" s="541"/>
      <c r="F558" s="542"/>
      <c r="G558" s="543"/>
      <c r="H558" s="544"/>
      <c r="I558" s="547"/>
      <c r="J558" s="548"/>
    </row>
    <row r="559" spans="1:10" x14ac:dyDescent="0.2">
      <c r="A559" s="457" t="s">
        <v>537</v>
      </c>
      <c r="B559" s="458"/>
      <c r="C559" s="458"/>
      <c r="D559" s="459"/>
      <c r="E559" s="549"/>
      <c r="F559" s="550"/>
      <c r="G559" s="549"/>
      <c r="H559" s="550"/>
      <c r="I559" s="551"/>
      <c r="J559" s="552"/>
    </row>
    <row r="560" spans="1:10" x14ac:dyDescent="0.2">
      <c r="A560" s="445"/>
      <c r="B560" s="446"/>
      <c r="C560" s="446"/>
      <c r="D560" s="447"/>
      <c r="E560" s="541"/>
      <c r="F560" s="542"/>
      <c r="G560" s="543"/>
      <c r="H560" s="544"/>
      <c r="I560" s="543"/>
      <c r="J560" s="544"/>
    </row>
    <row r="561" spans="1:10" x14ac:dyDescent="0.2">
      <c r="A561" s="445"/>
      <c r="B561" s="446"/>
      <c r="C561" s="446"/>
      <c r="D561" s="447"/>
      <c r="E561" s="541"/>
      <c r="F561" s="542"/>
      <c r="G561" s="543"/>
      <c r="H561" s="544"/>
      <c r="I561" s="543"/>
      <c r="J561" s="544"/>
    </row>
    <row r="562" spans="1:10" x14ac:dyDescent="0.2">
      <c r="A562" s="445"/>
      <c r="B562" s="446"/>
      <c r="C562" s="446"/>
      <c r="D562" s="447"/>
      <c r="E562" s="541"/>
      <c r="F562" s="542"/>
      <c r="G562" s="543"/>
      <c r="H562" s="544"/>
      <c r="I562" s="543"/>
      <c r="J562" s="544"/>
    </row>
    <row r="563" spans="1:10" x14ac:dyDescent="0.2">
      <c r="A563" s="450" t="s">
        <v>534</v>
      </c>
      <c r="B563" s="451"/>
      <c r="C563" s="451"/>
      <c r="D563" s="452"/>
      <c r="E563" s="545">
        <f>SUM(E553:E562)</f>
        <v>0</v>
      </c>
      <c r="F563" s="546"/>
      <c r="G563" s="545">
        <f>SUM(G553:G562)</f>
        <v>0</v>
      </c>
      <c r="H563" s="546"/>
      <c r="I563" s="545">
        <f>SUM(I553:I562)</f>
        <v>0</v>
      </c>
      <c r="J563" s="546"/>
    </row>
    <row r="564" spans="1:10" ht="13.15" customHeight="1" x14ac:dyDescent="0.2">
      <c r="A564" s="454" t="s">
        <v>861</v>
      </c>
      <c r="B564" s="535"/>
      <c r="C564" s="535"/>
      <c r="D564" s="535"/>
      <c r="E564" s="535"/>
      <c r="F564" s="535"/>
      <c r="G564" s="535"/>
      <c r="H564" s="535"/>
      <c r="I564" s="535"/>
      <c r="J564" s="536"/>
    </row>
    <row r="565" spans="1:10" ht="13.15" customHeight="1" x14ac:dyDescent="0.2">
      <c r="A565" s="431" t="s">
        <v>862</v>
      </c>
      <c r="B565" s="537"/>
      <c r="C565" s="537"/>
      <c r="D565" s="537"/>
      <c r="E565" s="537"/>
      <c r="F565" s="537"/>
      <c r="G565" s="537"/>
      <c r="H565" s="537"/>
      <c r="I565" s="537"/>
      <c r="J565" s="538"/>
    </row>
    <row r="566" spans="1:10" ht="13.15" customHeight="1" x14ac:dyDescent="0.2">
      <c r="A566" s="431" t="s">
        <v>863</v>
      </c>
      <c r="B566" s="537"/>
      <c r="C566" s="537"/>
      <c r="D566" s="537"/>
      <c r="E566" s="537"/>
      <c r="F566" s="537"/>
      <c r="G566" s="537"/>
      <c r="H566" s="537"/>
      <c r="I566" s="537"/>
      <c r="J566" s="538"/>
    </row>
    <row r="567" spans="1:10" ht="13.15" customHeight="1" x14ac:dyDescent="0.2">
      <c r="A567" s="434" t="s">
        <v>864</v>
      </c>
      <c r="B567" s="539"/>
      <c r="C567" s="539"/>
      <c r="D567" s="539"/>
      <c r="E567" s="539"/>
      <c r="F567" s="539"/>
      <c r="G567" s="539"/>
      <c r="H567" s="539"/>
      <c r="I567" s="539"/>
      <c r="J567" s="540"/>
    </row>
    <row r="568" spans="1:10" x14ac:dyDescent="0.2">
      <c r="A568" s="519"/>
      <c r="B568" s="520"/>
      <c r="C568" s="520"/>
      <c r="D568" s="520"/>
      <c r="E568" s="520"/>
      <c r="F568" s="520"/>
      <c r="G568" s="520"/>
      <c r="H568" s="520"/>
      <c r="I568" s="520"/>
      <c r="J568" s="521"/>
    </row>
    <row r="569" spans="1:10" x14ac:dyDescent="0.2">
      <c r="A569" s="522"/>
      <c r="B569" s="523"/>
      <c r="C569" s="523"/>
      <c r="D569" s="523"/>
      <c r="E569" s="523"/>
      <c r="F569" s="523"/>
      <c r="G569" s="523"/>
      <c r="H569" s="523"/>
      <c r="I569" s="523"/>
      <c r="J569" s="524"/>
    </row>
    <row r="570" spans="1:10" x14ac:dyDescent="0.2">
      <c r="A570" s="522"/>
      <c r="B570" s="523"/>
      <c r="C570" s="523"/>
      <c r="D570" s="523"/>
      <c r="E570" s="523"/>
      <c r="F570" s="523"/>
      <c r="G570" s="523"/>
      <c r="H570" s="523"/>
      <c r="I570" s="523"/>
      <c r="J570" s="524"/>
    </row>
    <row r="571" spans="1:10" x14ac:dyDescent="0.2">
      <c r="A571" s="522"/>
      <c r="B571" s="523"/>
      <c r="C571" s="523"/>
      <c r="D571" s="523"/>
      <c r="E571" s="523"/>
      <c r="F571" s="523"/>
      <c r="G571" s="523"/>
      <c r="H571" s="523"/>
      <c r="I571" s="523"/>
      <c r="J571" s="524"/>
    </row>
    <row r="572" spans="1:10" x14ac:dyDescent="0.2">
      <c r="A572" s="522"/>
      <c r="B572" s="523"/>
      <c r="C572" s="523"/>
      <c r="D572" s="523"/>
      <c r="E572" s="523"/>
      <c r="F572" s="523"/>
      <c r="G572" s="523"/>
      <c r="H572" s="523"/>
      <c r="I572" s="523"/>
      <c r="J572" s="524"/>
    </row>
    <row r="573" spans="1:10" x14ac:dyDescent="0.2">
      <c r="A573" s="522"/>
      <c r="B573" s="523"/>
      <c r="C573" s="523"/>
      <c r="D573" s="523"/>
      <c r="E573" s="523"/>
      <c r="F573" s="523"/>
      <c r="G573" s="523"/>
      <c r="H573" s="523"/>
      <c r="I573" s="523"/>
      <c r="J573" s="524"/>
    </row>
    <row r="574" spans="1:10" x14ac:dyDescent="0.2">
      <c r="A574" s="522"/>
      <c r="B574" s="523"/>
      <c r="C574" s="523"/>
      <c r="D574" s="523"/>
      <c r="E574" s="523"/>
      <c r="F574" s="523"/>
      <c r="G574" s="523"/>
      <c r="H574" s="523"/>
      <c r="I574" s="523"/>
      <c r="J574" s="524"/>
    </row>
    <row r="575" spans="1:10" x14ac:dyDescent="0.2">
      <c r="A575" s="522"/>
      <c r="B575" s="523"/>
      <c r="C575" s="523"/>
      <c r="D575" s="523"/>
      <c r="E575" s="523"/>
      <c r="F575" s="523"/>
      <c r="G575" s="523"/>
      <c r="H575" s="523"/>
      <c r="I575" s="523"/>
      <c r="J575" s="524"/>
    </row>
    <row r="576" spans="1:10" x14ac:dyDescent="0.2">
      <c r="A576" s="522"/>
      <c r="B576" s="523"/>
      <c r="C576" s="523"/>
      <c r="D576" s="523"/>
      <c r="E576" s="523"/>
      <c r="F576" s="523"/>
      <c r="G576" s="523"/>
      <c r="H576" s="523"/>
      <c r="I576" s="523"/>
      <c r="J576" s="524"/>
    </row>
    <row r="577" spans="1:10" x14ac:dyDescent="0.2">
      <c r="A577" s="522"/>
      <c r="B577" s="523"/>
      <c r="C577" s="523"/>
      <c r="D577" s="523"/>
      <c r="E577" s="523"/>
      <c r="F577" s="523"/>
      <c r="G577" s="523"/>
      <c r="H577" s="523"/>
      <c r="I577" s="523"/>
      <c r="J577" s="524"/>
    </row>
    <row r="578" spans="1:10" x14ac:dyDescent="0.2">
      <c r="A578" s="522"/>
      <c r="B578" s="523"/>
      <c r="C578" s="523"/>
      <c r="D578" s="523"/>
      <c r="E578" s="523"/>
      <c r="F578" s="523"/>
      <c r="G578" s="523"/>
      <c r="H578" s="523"/>
      <c r="I578" s="523"/>
      <c r="J578" s="524"/>
    </row>
    <row r="579" spans="1:10" x14ac:dyDescent="0.2">
      <c r="A579" s="522"/>
      <c r="B579" s="523"/>
      <c r="C579" s="523"/>
      <c r="D579" s="523"/>
      <c r="E579" s="523"/>
      <c r="F579" s="523"/>
      <c r="G579" s="523"/>
      <c r="H579" s="523"/>
      <c r="I579" s="523"/>
      <c r="J579" s="524"/>
    </row>
    <row r="580" spans="1:10" x14ac:dyDescent="0.2">
      <c r="A580" s="522"/>
      <c r="B580" s="523"/>
      <c r="C580" s="523"/>
      <c r="D580" s="523"/>
      <c r="E580" s="523"/>
      <c r="F580" s="523"/>
      <c r="G580" s="523"/>
      <c r="H580" s="523"/>
      <c r="I580" s="523"/>
      <c r="J580" s="524"/>
    </row>
    <row r="581" spans="1:10" x14ac:dyDescent="0.2">
      <c r="A581" s="522"/>
      <c r="B581" s="523"/>
      <c r="C581" s="523"/>
      <c r="D581" s="523"/>
      <c r="E581" s="523"/>
      <c r="F581" s="523"/>
      <c r="G581" s="523"/>
      <c r="H581" s="523"/>
      <c r="I581" s="523"/>
      <c r="J581" s="524"/>
    </row>
    <row r="582" spans="1:10" x14ac:dyDescent="0.2">
      <c r="A582" s="522"/>
      <c r="B582" s="523"/>
      <c r="C582" s="523"/>
      <c r="D582" s="523"/>
      <c r="E582" s="523"/>
      <c r="F582" s="523"/>
      <c r="G582" s="523"/>
      <c r="H582" s="523"/>
      <c r="I582" s="523"/>
      <c r="J582" s="524"/>
    </row>
    <row r="583" spans="1:10" x14ac:dyDescent="0.2">
      <c r="A583" s="522"/>
      <c r="B583" s="523"/>
      <c r="C583" s="523"/>
      <c r="D583" s="523"/>
      <c r="E583" s="523"/>
      <c r="F583" s="523"/>
      <c r="G583" s="523"/>
      <c r="H583" s="523"/>
      <c r="I583" s="523"/>
      <c r="J583" s="524"/>
    </row>
    <row r="584" spans="1:10" x14ac:dyDescent="0.2">
      <c r="A584" s="522"/>
      <c r="B584" s="523"/>
      <c r="C584" s="523"/>
      <c r="D584" s="523"/>
      <c r="E584" s="523"/>
      <c r="F584" s="523"/>
      <c r="G584" s="523"/>
      <c r="H584" s="523"/>
      <c r="I584" s="523"/>
      <c r="J584" s="524"/>
    </row>
    <row r="585" spans="1:10" x14ac:dyDescent="0.2">
      <c r="A585" s="522"/>
      <c r="B585" s="523"/>
      <c r="C585" s="523"/>
      <c r="D585" s="523"/>
      <c r="E585" s="523"/>
      <c r="F585" s="523"/>
      <c r="G585" s="523"/>
      <c r="H585" s="523"/>
      <c r="I585" s="523"/>
      <c r="J585" s="524"/>
    </row>
    <row r="586" spans="1:10" x14ac:dyDescent="0.2">
      <c r="A586" s="522"/>
      <c r="B586" s="523"/>
      <c r="C586" s="523"/>
      <c r="D586" s="523"/>
      <c r="E586" s="523"/>
      <c r="F586" s="523"/>
      <c r="G586" s="523"/>
      <c r="H586" s="523"/>
      <c r="I586" s="523"/>
      <c r="J586" s="524"/>
    </row>
    <row r="587" spans="1:10" x14ac:dyDescent="0.2">
      <c r="A587" s="522"/>
      <c r="B587" s="523"/>
      <c r="C587" s="523"/>
      <c r="D587" s="523"/>
      <c r="E587" s="523"/>
      <c r="F587" s="523"/>
      <c r="G587" s="523"/>
      <c r="H587" s="523"/>
      <c r="I587" s="523"/>
      <c r="J587" s="524"/>
    </row>
    <row r="588" spans="1:10" x14ac:dyDescent="0.2">
      <c r="A588" s="522"/>
      <c r="B588" s="523"/>
      <c r="C588" s="523"/>
      <c r="D588" s="523"/>
      <c r="E588" s="523"/>
      <c r="F588" s="523"/>
      <c r="G588" s="523"/>
      <c r="H588" s="523"/>
      <c r="I588" s="523"/>
      <c r="J588" s="524"/>
    </row>
    <row r="589" spans="1:10" x14ac:dyDescent="0.2">
      <c r="A589" s="522"/>
      <c r="B589" s="523"/>
      <c r="C589" s="523"/>
      <c r="D589" s="523"/>
      <c r="E589" s="523"/>
      <c r="F589" s="523"/>
      <c r="G589" s="523"/>
      <c r="H589" s="523"/>
      <c r="I589" s="523"/>
      <c r="J589" s="524"/>
    </row>
    <row r="590" spans="1:10" x14ac:dyDescent="0.2">
      <c r="A590" s="522"/>
      <c r="B590" s="523"/>
      <c r="C590" s="523"/>
      <c r="D590" s="523"/>
      <c r="E590" s="523"/>
      <c r="F590" s="523"/>
      <c r="G590" s="523"/>
      <c r="H590" s="523"/>
      <c r="I590" s="523"/>
      <c r="J590" s="524"/>
    </row>
    <row r="591" spans="1:10" x14ac:dyDescent="0.2">
      <c r="A591" s="522"/>
      <c r="B591" s="523"/>
      <c r="C591" s="523"/>
      <c r="D591" s="523"/>
      <c r="E591" s="523"/>
      <c r="F591" s="523"/>
      <c r="G591" s="523"/>
      <c r="H591" s="523"/>
      <c r="I591" s="523"/>
      <c r="J591" s="524"/>
    </row>
    <row r="592" spans="1:10" x14ac:dyDescent="0.2">
      <c r="A592" s="522"/>
      <c r="B592" s="523"/>
      <c r="C592" s="523"/>
      <c r="D592" s="523"/>
      <c r="E592" s="523"/>
      <c r="F592" s="523"/>
      <c r="G592" s="523"/>
      <c r="H592" s="523"/>
      <c r="I592" s="523"/>
      <c r="J592" s="524"/>
    </row>
    <row r="593" spans="1:10" x14ac:dyDescent="0.2">
      <c r="A593" s="522"/>
      <c r="B593" s="523"/>
      <c r="C593" s="523"/>
      <c r="D593" s="523"/>
      <c r="E593" s="523"/>
      <c r="F593" s="523"/>
      <c r="G593" s="523"/>
      <c r="H593" s="523"/>
      <c r="I593" s="523"/>
      <c r="J593" s="524"/>
    </row>
    <row r="594" spans="1:10" x14ac:dyDescent="0.2">
      <c r="A594" s="522"/>
      <c r="B594" s="523"/>
      <c r="C594" s="523"/>
      <c r="D594" s="523"/>
      <c r="E594" s="523"/>
      <c r="F594" s="523"/>
      <c r="G594" s="523"/>
      <c r="H594" s="523"/>
      <c r="I594" s="523"/>
      <c r="J594" s="524"/>
    </row>
    <row r="595" spans="1:10" x14ac:dyDescent="0.2">
      <c r="A595" s="522"/>
      <c r="B595" s="523"/>
      <c r="C595" s="523"/>
      <c r="D595" s="523"/>
      <c r="E595" s="523"/>
      <c r="F595" s="523"/>
      <c r="G595" s="523"/>
      <c r="H595" s="523"/>
      <c r="I595" s="523"/>
      <c r="J595" s="524"/>
    </row>
    <row r="596" spans="1:10" x14ac:dyDescent="0.2">
      <c r="A596" s="522"/>
      <c r="B596" s="523"/>
      <c r="C596" s="523"/>
      <c r="D596" s="523"/>
      <c r="E596" s="523"/>
      <c r="F596" s="523"/>
      <c r="G596" s="523"/>
      <c r="H596" s="523"/>
      <c r="I596" s="523"/>
      <c r="J596" s="524"/>
    </row>
    <row r="597" spans="1:10" x14ac:dyDescent="0.2">
      <c r="A597" s="522"/>
      <c r="B597" s="523"/>
      <c r="C597" s="523"/>
      <c r="D597" s="523"/>
      <c r="E597" s="523"/>
      <c r="F597" s="523"/>
      <c r="G597" s="523"/>
      <c r="H597" s="523"/>
      <c r="I597" s="523"/>
      <c r="J597" s="524"/>
    </row>
    <row r="598" spans="1:10" x14ac:dyDescent="0.2">
      <c r="A598" s="525"/>
      <c r="B598" s="526"/>
      <c r="C598" s="526"/>
      <c r="D598" s="526"/>
      <c r="E598" s="526"/>
      <c r="F598" s="526"/>
      <c r="G598" s="526"/>
      <c r="H598" s="526"/>
      <c r="I598" s="526"/>
      <c r="J598" s="527"/>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Yolo</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0" t="s">
        <v>808</v>
      </c>
      <c r="B605" s="511"/>
      <c r="C605" s="511"/>
      <c r="D605" s="511"/>
      <c r="E605" s="486"/>
      <c r="F605" s="487"/>
      <c r="G605" s="487"/>
      <c r="H605" s="487"/>
      <c r="I605" s="487"/>
      <c r="J605" s="488"/>
    </row>
    <row r="606" spans="1:10" x14ac:dyDescent="0.2">
      <c r="A606" s="58"/>
      <c r="B606" s="59"/>
      <c r="C606" s="59"/>
      <c r="D606" s="59"/>
      <c r="E606" s="534" t="s">
        <v>535</v>
      </c>
      <c r="F606" s="490"/>
      <c r="G606" s="534" t="s">
        <v>533</v>
      </c>
      <c r="H606" s="490"/>
      <c r="I606" s="491" t="s">
        <v>849</v>
      </c>
      <c r="J606" s="492"/>
    </row>
    <row r="607" spans="1:10" x14ac:dyDescent="0.2">
      <c r="A607" s="516" t="s">
        <v>527</v>
      </c>
      <c r="B607" s="516"/>
      <c r="C607" s="516"/>
      <c r="D607" s="516"/>
      <c r="E607" s="466"/>
      <c r="F607" s="466"/>
      <c r="G607" s="466"/>
      <c r="H607" s="466"/>
      <c r="I607" s="467"/>
      <c r="J607" s="467"/>
    </row>
    <row r="608" spans="1:10" x14ac:dyDescent="0.2">
      <c r="A608" s="512" t="s">
        <v>528</v>
      </c>
      <c r="B608" s="512"/>
      <c r="C608" s="512"/>
      <c r="D608" s="512"/>
      <c r="E608" s="448"/>
      <c r="F608" s="448"/>
      <c r="G608" s="449"/>
      <c r="H608" s="449"/>
      <c r="I608" s="465"/>
      <c r="J608" s="465"/>
    </row>
    <row r="609" spans="1:10" x14ac:dyDescent="0.2">
      <c r="A609" s="516" t="s">
        <v>529</v>
      </c>
      <c r="B609" s="516"/>
      <c r="C609" s="516"/>
      <c r="D609" s="516"/>
      <c r="E609" s="466"/>
      <c r="F609" s="466"/>
      <c r="G609" s="466"/>
      <c r="H609" s="466"/>
      <c r="I609" s="467"/>
      <c r="J609" s="467"/>
    </row>
    <row r="610" spans="1:10" x14ac:dyDescent="0.2">
      <c r="A610" s="512" t="s">
        <v>530</v>
      </c>
      <c r="B610" s="512"/>
      <c r="C610" s="512"/>
      <c r="D610" s="512"/>
      <c r="E610" s="448"/>
      <c r="F610" s="448"/>
      <c r="G610" s="449"/>
      <c r="H610" s="449"/>
      <c r="I610" s="465"/>
      <c r="J610" s="465"/>
    </row>
    <row r="611" spans="1:10" x14ac:dyDescent="0.2">
      <c r="A611" s="516" t="s">
        <v>531</v>
      </c>
      <c r="B611" s="516"/>
      <c r="C611" s="516"/>
      <c r="D611" s="516"/>
      <c r="E611" s="466"/>
      <c r="F611" s="466"/>
      <c r="G611" s="466"/>
      <c r="H611" s="466"/>
      <c r="I611" s="467"/>
      <c r="J611" s="467"/>
    </row>
    <row r="612" spans="1:10" x14ac:dyDescent="0.2">
      <c r="A612" s="512" t="s">
        <v>532</v>
      </c>
      <c r="B612" s="512"/>
      <c r="C612" s="512"/>
      <c r="D612" s="512"/>
      <c r="E612" s="448"/>
      <c r="F612" s="448"/>
      <c r="G612" s="449"/>
      <c r="H612" s="449"/>
      <c r="I612" s="465"/>
      <c r="J612" s="465"/>
    </row>
    <row r="613" spans="1:10" x14ac:dyDescent="0.2">
      <c r="A613" s="516" t="s">
        <v>537</v>
      </c>
      <c r="B613" s="516"/>
      <c r="C613" s="516"/>
      <c r="D613" s="516"/>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8" t="s">
        <v>534</v>
      </c>
      <c r="B617" s="528"/>
      <c r="C617" s="528"/>
      <c r="D617" s="528"/>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19"/>
      <c r="B622" s="520"/>
      <c r="C622" s="520"/>
      <c r="D622" s="520"/>
      <c r="E622" s="520"/>
      <c r="F622" s="520"/>
      <c r="G622" s="520"/>
      <c r="H622" s="520"/>
      <c r="I622" s="520"/>
      <c r="J622" s="521"/>
    </row>
    <row r="623" spans="1:10" x14ac:dyDescent="0.2">
      <c r="A623" s="522"/>
      <c r="B623" s="523"/>
      <c r="C623" s="523"/>
      <c r="D623" s="523"/>
      <c r="E623" s="523"/>
      <c r="F623" s="523"/>
      <c r="G623" s="523"/>
      <c r="H623" s="523"/>
      <c r="I623" s="523"/>
      <c r="J623" s="524"/>
    </row>
    <row r="624" spans="1:10" x14ac:dyDescent="0.2">
      <c r="A624" s="522"/>
      <c r="B624" s="523"/>
      <c r="C624" s="523"/>
      <c r="D624" s="523"/>
      <c r="E624" s="523"/>
      <c r="F624" s="523"/>
      <c r="G624" s="523"/>
      <c r="H624" s="523"/>
      <c r="I624" s="523"/>
      <c r="J624" s="524"/>
    </row>
    <row r="625" spans="1:10" x14ac:dyDescent="0.2">
      <c r="A625" s="522"/>
      <c r="B625" s="523"/>
      <c r="C625" s="523"/>
      <c r="D625" s="523"/>
      <c r="E625" s="523"/>
      <c r="F625" s="523"/>
      <c r="G625" s="523"/>
      <c r="H625" s="523"/>
      <c r="I625" s="523"/>
      <c r="J625" s="524"/>
    </row>
    <row r="626" spans="1:10" x14ac:dyDescent="0.2">
      <c r="A626" s="522"/>
      <c r="B626" s="523"/>
      <c r="C626" s="523"/>
      <c r="D626" s="523"/>
      <c r="E626" s="523"/>
      <c r="F626" s="523"/>
      <c r="G626" s="523"/>
      <c r="H626" s="523"/>
      <c r="I626" s="523"/>
      <c r="J626" s="524"/>
    </row>
    <row r="627" spans="1:10" x14ac:dyDescent="0.2">
      <c r="A627" s="522"/>
      <c r="B627" s="523"/>
      <c r="C627" s="523"/>
      <c r="D627" s="523"/>
      <c r="E627" s="523"/>
      <c r="F627" s="523"/>
      <c r="G627" s="523"/>
      <c r="H627" s="523"/>
      <c r="I627" s="523"/>
      <c r="J627" s="524"/>
    </row>
    <row r="628" spans="1:10" x14ac:dyDescent="0.2">
      <c r="A628" s="522"/>
      <c r="B628" s="523"/>
      <c r="C628" s="523"/>
      <c r="D628" s="523"/>
      <c r="E628" s="523"/>
      <c r="F628" s="523"/>
      <c r="G628" s="523"/>
      <c r="H628" s="523"/>
      <c r="I628" s="523"/>
      <c r="J628" s="524"/>
    </row>
    <row r="629" spans="1:10" x14ac:dyDescent="0.2">
      <c r="A629" s="522"/>
      <c r="B629" s="523"/>
      <c r="C629" s="523"/>
      <c r="D629" s="523"/>
      <c r="E629" s="523"/>
      <c r="F629" s="523"/>
      <c r="G629" s="523"/>
      <c r="H629" s="523"/>
      <c r="I629" s="523"/>
      <c r="J629" s="524"/>
    </row>
    <row r="630" spans="1:10" x14ac:dyDescent="0.2">
      <c r="A630" s="522"/>
      <c r="B630" s="523"/>
      <c r="C630" s="523"/>
      <c r="D630" s="523"/>
      <c r="E630" s="523"/>
      <c r="F630" s="523"/>
      <c r="G630" s="523"/>
      <c r="H630" s="523"/>
      <c r="I630" s="523"/>
      <c r="J630" s="524"/>
    </row>
    <row r="631" spans="1:10" x14ac:dyDescent="0.2">
      <c r="A631" s="522"/>
      <c r="B631" s="523"/>
      <c r="C631" s="523"/>
      <c r="D631" s="523"/>
      <c r="E631" s="523"/>
      <c r="F631" s="523"/>
      <c r="G631" s="523"/>
      <c r="H631" s="523"/>
      <c r="I631" s="523"/>
      <c r="J631" s="524"/>
    </row>
    <row r="632" spans="1:10" x14ac:dyDescent="0.2">
      <c r="A632" s="522"/>
      <c r="B632" s="523"/>
      <c r="C632" s="523"/>
      <c r="D632" s="523"/>
      <c r="E632" s="523"/>
      <c r="F632" s="523"/>
      <c r="G632" s="523"/>
      <c r="H632" s="523"/>
      <c r="I632" s="523"/>
      <c r="J632" s="524"/>
    </row>
    <row r="633" spans="1:10" x14ac:dyDescent="0.2">
      <c r="A633" s="522"/>
      <c r="B633" s="523"/>
      <c r="C633" s="523"/>
      <c r="D633" s="523"/>
      <c r="E633" s="523"/>
      <c r="F633" s="523"/>
      <c r="G633" s="523"/>
      <c r="H633" s="523"/>
      <c r="I633" s="523"/>
      <c r="J633" s="524"/>
    </row>
    <row r="634" spans="1:10" x14ac:dyDescent="0.2">
      <c r="A634" s="522"/>
      <c r="B634" s="523"/>
      <c r="C634" s="523"/>
      <c r="D634" s="523"/>
      <c r="E634" s="523"/>
      <c r="F634" s="523"/>
      <c r="G634" s="523"/>
      <c r="H634" s="523"/>
      <c r="I634" s="523"/>
      <c r="J634" s="524"/>
    </row>
    <row r="635" spans="1:10" x14ac:dyDescent="0.2">
      <c r="A635" s="522"/>
      <c r="B635" s="523"/>
      <c r="C635" s="523"/>
      <c r="D635" s="523"/>
      <c r="E635" s="523"/>
      <c r="F635" s="523"/>
      <c r="G635" s="523"/>
      <c r="H635" s="523"/>
      <c r="I635" s="523"/>
      <c r="J635" s="524"/>
    </row>
    <row r="636" spans="1:10" x14ac:dyDescent="0.2">
      <c r="A636" s="522"/>
      <c r="B636" s="523"/>
      <c r="C636" s="523"/>
      <c r="D636" s="523"/>
      <c r="E636" s="523"/>
      <c r="F636" s="523"/>
      <c r="G636" s="523"/>
      <c r="H636" s="523"/>
      <c r="I636" s="523"/>
      <c r="J636" s="524"/>
    </row>
    <row r="637" spans="1:10" x14ac:dyDescent="0.2">
      <c r="A637" s="522"/>
      <c r="B637" s="523"/>
      <c r="C637" s="523"/>
      <c r="D637" s="523"/>
      <c r="E637" s="523"/>
      <c r="F637" s="523"/>
      <c r="G637" s="523"/>
      <c r="H637" s="523"/>
      <c r="I637" s="523"/>
      <c r="J637" s="524"/>
    </row>
    <row r="638" spans="1:10" x14ac:dyDescent="0.2">
      <c r="A638" s="522"/>
      <c r="B638" s="523"/>
      <c r="C638" s="523"/>
      <c r="D638" s="523"/>
      <c r="E638" s="523"/>
      <c r="F638" s="523"/>
      <c r="G638" s="523"/>
      <c r="H638" s="523"/>
      <c r="I638" s="523"/>
      <c r="J638" s="524"/>
    </row>
    <row r="639" spans="1:10" x14ac:dyDescent="0.2">
      <c r="A639" s="522"/>
      <c r="B639" s="523"/>
      <c r="C639" s="523"/>
      <c r="D639" s="523"/>
      <c r="E639" s="523"/>
      <c r="F639" s="523"/>
      <c r="G639" s="523"/>
      <c r="H639" s="523"/>
      <c r="I639" s="523"/>
      <c r="J639" s="524"/>
    </row>
    <row r="640" spans="1:10" x14ac:dyDescent="0.2">
      <c r="A640" s="522"/>
      <c r="B640" s="523"/>
      <c r="C640" s="523"/>
      <c r="D640" s="523"/>
      <c r="E640" s="523"/>
      <c r="F640" s="523"/>
      <c r="G640" s="523"/>
      <c r="H640" s="523"/>
      <c r="I640" s="523"/>
      <c r="J640" s="524"/>
    </row>
    <row r="641" spans="1:10" x14ac:dyDescent="0.2">
      <c r="A641" s="522"/>
      <c r="B641" s="523"/>
      <c r="C641" s="523"/>
      <c r="D641" s="523"/>
      <c r="E641" s="523"/>
      <c r="F641" s="523"/>
      <c r="G641" s="523"/>
      <c r="H641" s="523"/>
      <c r="I641" s="523"/>
      <c r="J641" s="524"/>
    </row>
    <row r="642" spans="1:10" x14ac:dyDescent="0.2">
      <c r="A642" s="522"/>
      <c r="B642" s="523"/>
      <c r="C642" s="523"/>
      <c r="D642" s="523"/>
      <c r="E642" s="523"/>
      <c r="F642" s="523"/>
      <c r="G642" s="523"/>
      <c r="H642" s="523"/>
      <c r="I642" s="523"/>
      <c r="J642" s="524"/>
    </row>
    <row r="643" spans="1:10" x14ac:dyDescent="0.2">
      <c r="A643" s="522"/>
      <c r="B643" s="523"/>
      <c r="C643" s="523"/>
      <c r="D643" s="523"/>
      <c r="E643" s="523"/>
      <c r="F643" s="523"/>
      <c r="G643" s="523"/>
      <c r="H643" s="523"/>
      <c r="I643" s="523"/>
      <c r="J643" s="524"/>
    </row>
    <row r="644" spans="1:10" x14ac:dyDescent="0.2">
      <c r="A644" s="522"/>
      <c r="B644" s="523"/>
      <c r="C644" s="523"/>
      <c r="D644" s="523"/>
      <c r="E644" s="523"/>
      <c r="F644" s="523"/>
      <c r="G644" s="523"/>
      <c r="H644" s="523"/>
      <c r="I644" s="523"/>
      <c r="J644" s="524"/>
    </row>
    <row r="645" spans="1:10" x14ac:dyDescent="0.2">
      <c r="A645" s="522"/>
      <c r="B645" s="523"/>
      <c r="C645" s="523"/>
      <c r="D645" s="523"/>
      <c r="E645" s="523"/>
      <c r="F645" s="523"/>
      <c r="G645" s="523"/>
      <c r="H645" s="523"/>
      <c r="I645" s="523"/>
      <c r="J645" s="524"/>
    </row>
    <row r="646" spans="1:10" x14ac:dyDescent="0.2">
      <c r="A646" s="522"/>
      <c r="B646" s="523"/>
      <c r="C646" s="523"/>
      <c r="D646" s="523"/>
      <c r="E646" s="523"/>
      <c r="F646" s="523"/>
      <c r="G646" s="523"/>
      <c r="H646" s="523"/>
      <c r="I646" s="523"/>
      <c r="J646" s="524"/>
    </row>
    <row r="647" spans="1:10" x14ac:dyDescent="0.2">
      <c r="A647" s="522"/>
      <c r="B647" s="523"/>
      <c r="C647" s="523"/>
      <c r="D647" s="523"/>
      <c r="E647" s="523"/>
      <c r="F647" s="523"/>
      <c r="G647" s="523"/>
      <c r="H647" s="523"/>
      <c r="I647" s="523"/>
      <c r="J647" s="524"/>
    </row>
    <row r="648" spans="1:10" x14ac:dyDescent="0.2">
      <c r="A648" s="522"/>
      <c r="B648" s="523"/>
      <c r="C648" s="523"/>
      <c r="D648" s="523"/>
      <c r="E648" s="523"/>
      <c r="F648" s="523"/>
      <c r="G648" s="523"/>
      <c r="H648" s="523"/>
      <c r="I648" s="523"/>
      <c r="J648" s="524"/>
    </row>
    <row r="649" spans="1:10" x14ac:dyDescent="0.2">
      <c r="A649" s="522"/>
      <c r="B649" s="523"/>
      <c r="C649" s="523"/>
      <c r="D649" s="523"/>
      <c r="E649" s="523"/>
      <c r="F649" s="523"/>
      <c r="G649" s="523"/>
      <c r="H649" s="523"/>
      <c r="I649" s="523"/>
      <c r="J649" s="524"/>
    </row>
    <row r="650" spans="1:10" x14ac:dyDescent="0.2">
      <c r="A650" s="522"/>
      <c r="B650" s="523"/>
      <c r="C650" s="523"/>
      <c r="D650" s="523"/>
      <c r="E650" s="523"/>
      <c r="F650" s="523"/>
      <c r="G650" s="523"/>
      <c r="H650" s="523"/>
      <c r="I650" s="523"/>
      <c r="J650" s="524"/>
    </row>
    <row r="651" spans="1:10" x14ac:dyDescent="0.2">
      <c r="A651" s="522"/>
      <c r="B651" s="523"/>
      <c r="C651" s="523"/>
      <c r="D651" s="523"/>
      <c r="E651" s="523"/>
      <c r="F651" s="523"/>
      <c r="G651" s="523"/>
      <c r="H651" s="523"/>
      <c r="I651" s="523"/>
      <c r="J651" s="524"/>
    </row>
    <row r="652" spans="1:10" x14ac:dyDescent="0.2">
      <c r="A652" s="525"/>
      <c r="B652" s="526"/>
      <c r="C652" s="526"/>
      <c r="D652" s="526"/>
      <c r="E652" s="526"/>
      <c r="F652" s="526"/>
      <c r="G652" s="526"/>
      <c r="H652" s="526"/>
      <c r="I652" s="526"/>
      <c r="J652" s="527"/>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Yolo</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0" t="s">
        <v>808</v>
      </c>
      <c r="B659" s="511"/>
      <c r="C659" s="511"/>
      <c r="D659" s="511"/>
      <c r="E659" s="486"/>
      <c r="F659" s="487"/>
      <c r="G659" s="487"/>
      <c r="H659" s="487"/>
      <c r="I659" s="487"/>
      <c r="J659" s="488"/>
    </row>
    <row r="660" spans="1:10" x14ac:dyDescent="0.2">
      <c r="A660" s="58"/>
      <c r="B660" s="59"/>
      <c r="C660" s="59"/>
      <c r="D660" s="59"/>
      <c r="E660" s="534" t="s">
        <v>535</v>
      </c>
      <c r="F660" s="490"/>
      <c r="G660" s="534" t="s">
        <v>533</v>
      </c>
      <c r="H660" s="490"/>
      <c r="I660" s="491" t="s">
        <v>849</v>
      </c>
      <c r="J660" s="492"/>
    </row>
    <row r="661" spans="1:10" x14ac:dyDescent="0.2">
      <c r="A661" s="516" t="s">
        <v>527</v>
      </c>
      <c r="B661" s="516"/>
      <c r="C661" s="516"/>
      <c r="D661" s="516"/>
      <c r="E661" s="466"/>
      <c r="F661" s="466"/>
      <c r="G661" s="466"/>
      <c r="H661" s="466"/>
      <c r="I661" s="467"/>
      <c r="J661" s="467"/>
    </row>
    <row r="662" spans="1:10" x14ac:dyDescent="0.2">
      <c r="A662" s="512" t="s">
        <v>528</v>
      </c>
      <c r="B662" s="512"/>
      <c r="C662" s="512"/>
      <c r="D662" s="512"/>
      <c r="E662" s="448"/>
      <c r="F662" s="448"/>
      <c r="G662" s="449"/>
      <c r="H662" s="449"/>
      <c r="I662" s="465"/>
      <c r="J662" s="465"/>
    </row>
    <row r="663" spans="1:10" x14ac:dyDescent="0.2">
      <c r="A663" s="516" t="s">
        <v>529</v>
      </c>
      <c r="B663" s="516"/>
      <c r="C663" s="516"/>
      <c r="D663" s="516"/>
      <c r="E663" s="466"/>
      <c r="F663" s="466"/>
      <c r="G663" s="466"/>
      <c r="H663" s="466"/>
      <c r="I663" s="467"/>
      <c r="J663" s="467"/>
    </row>
    <row r="664" spans="1:10" x14ac:dyDescent="0.2">
      <c r="A664" s="512" t="s">
        <v>530</v>
      </c>
      <c r="B664" s="512"/>
      <c r="C664" s="512"/>
      <c r="D664" s="512"/>
      <c r="E664" s="448"/>
      <c r="F664" s="448"/>
      <c r="G664" s="449"/>
      <c r="H664" s="449"/>
      <c r="I664" s="465"/>
      <c r="J664" s="465"/>
    </row>
    <row r="665" spans="1:10" x14ac:dyDescent="0.2">
      <c r="A665" s="516" t="s">
        <v>531</v>
      </c>
      <c r="B665" s="516"/>
      <c r="C665" s="516"/>
      <c r="D665" s="516"/>
      <c r="E665" s="466"/>
      <c r="F665" s="466"/>
      <c r="G665" s="466"/>
      <c r="H665" s="466"/>
      <c r="I665" s="467"/>
      <c r="J665" s="467"/>
    </row>
    <row r="666" spans="1:10" x14ac:dyDescent="0.2">
      <c r="A666" s="512" t="s">
        <v>532</v>
      </c>
      <c r="B666" s="512"/>
      <c r="C666" s="512"/>
      <c r="D666" s="512"/>
      <c r="E666" s="448"/>
      <c r="F666" s="448"/>
      <c r="G666" s="449"/>
      <c r="H666" s="449"/>
      <c r="I666" s="465"/>
      <c r="J666" s="465"/>
    </row>
    <row r="667" spans="1:10" x14ac:dyDescent="0.2">
      <c r="A667" s="516" t="s">
        <v>537</v>
      </c>
      <c r="B667" s="516"/>
      <c r="C667" s="516"/>
      <c r="D667" s="516"/>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8" t="s">
        <v>534</v>
      </c>
      <c r="B671" s="528"/>
      <c r="C671" s="528"/>
      <c r="D671" s="528"/>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19"/>
      <c r="B676" s="520"/>
      <c r="C676" s="520"/>
      <c r="D676" s="520"/>
      <c r="E676" s="520"/>
      <c r="F676" s="520"/>
      <c r="G676" s="520"/>
      <c r="H676" s="520"/>
      <c r="I676" s="520"/>
      <c r="J676" s="521"/>
    </row>
    <row r="677" spans="1:10" x14ac:dyDescent="0.2">
      <c r="A677" s="522"/>
      <c r="B677" s="523"/>
      <c r="C677" s="523"/>
      <c r="D677" s="523"/>
      <c r="E677" s="523"/>
      <c r="F677" s="523"/>
      <c r="G677" s="523"/>
      <c r="H677" s="523"/>
      <c r="I677" s="523"/>
      <c r="J677" s="524"/>
    </row>
    <row r="678" spans="1:10" x14ac:dyDescent="0.2">
      <c r="A678" s="522"/>
      <c r="B678" s="523"/>
      <c r="C678" s="523"/>
      <c r="D678" s="523"/>
      <c r="E678" s="523"/>
      <c r="F678" s="523"/>
      <c r="G678" s="523"/>
      <c r="H678" s="523"/>
      <c r="I678" s="523"/>
      <c r="J678" s="524"/>
    </row>
    <row r="679" spans="1:10" x14ac:dyDescent="0.2">
      <c r="A679" s="522"/>
      <c r="B679" s="523"/>
      <c r="C679" s="523"/>
      <c r="D679" s="523"/>
      <c r="E679" s="523"/>
      <c r="F679" s="523"/>
      <c r="G679" s="523"/>
      <c r="H679" s="523"/>
      <c r="I679" s="523"/>
      <c r="J679" s="524"/>
    </row>
    <row r="680" spans="1:10" x14ac:dyDescent="0.2">
      <c r="A680" s="522"/>
      <c r="B680" s="523"/>
      <c r="C680" s="523"/>
      <c r="D680" s="523"/>
      <c r="E680" s="523"/>
      <c r="F680" s="523"/>
      <c r="G680" s="523"/>
      <c r="H680" s="523"/>
      <c r="I680" s="523"/>
      <c r="J680" s="524"/>
    </row>
    <row r="681" spans="1:10" x14ac:dyDescent="0.2">
      <c r="A681" s="522"/>
      <c r="B681" s="523"/>
      <c r="C681" s="523"/>
      <c r="D681" s="523"/>
      <c r="E681" s="523"/>
      <c r="F681" s="523"/>
      <c r="G681" s="523"/>
      <c r="H681" s="523"/>
      <c r="I681" s="523"/>
      <c r="J681" s="524"/>
    </row>
    <row r="682" spans="1:10" x14ac:dyDescent="0.2">
      <c r="A682" s="522"/>
      <c r="B682" s="523"/>
      <c r="C682" s="523"/>
      <c r="D682" s="523"/>
      <c r="E682" s="523"/>
      <c r="F682" s="523"/>
      <c r="G682" s="523"/>
      <c r="H682" s="523"/>
      <c r="I682" s="523"/>
      <c r="J682" s="524"/>
    </row>
    <row r="683" spans="1:10" x14ac:dyDescent="0.2">
      <c r="A683" s="522"/>
      <c r="B683" s="523"/>
      <c r="C683" s="523"/>
      <c r="D683" s="523"/>
      <c r="E683" s="523"/>
      <c r="F683" s="523"/>
      <c r="G683" s="523"/>
      <c r="H683" s="523"/>
      <c r="I683" s="523"/>
      <c r="J683" s="524"/>
    </row>
    <row r="684" spans="1:10" x14ac:dyDescent="0.2">
      <c r="A684" s="522"/>
      <c r="B684" s="523"/>
      <c r="C684" s="523"/>
      <c r="D684" s="523"/>
      <c r="E684" s="523"/>
      <c r="F684" s="523"/>
      <c r="G684" s="523"/>
      <c r="H684" s="523"/>
      <c r="I684" s="523"/>
      <c r="J684" s="524"/>
    </row>
    <row r="685" spans="1:10" x14ac:dyDescent="0.2">
      <c r="A685" s="522"/>
      <c r="B685" s="523"/>
      <c r="C685" s="523"/>
      <c r="D685" s="523"/>
      <c r="E685" s="523"/>
      <c r="F685" s="523"/>
      <c r="G685" s="523"/>
      <c r="H685" s="523"/>
      <c r="I685" s="523"/>
      <c r="J685" s="524"/>
    </row>
    <row r="686" spans="1:10" x14ac:dyDescent="0.2">
      <c r="A686" s="522"/>
      <c r="B686" s="523"/>
      <c r="C686" s="523"/>
      <c r="D686" s="523"/>
      <c r="E686" s="523"/>
      <c r="F686" s="523"/>
      <c r="G686" s="523"/>
      <c r="H686" s="523"/>
      <c r="I686" s="523"/>
      <c r="J686" s="524"/>
    </row>
    <row r="687" spans="1:10" x14ac:dyDescent="0.2">
      <c r="A687" s="522"/>
      <c r="B687" s="523"/>
      <c r="C687" s="523"/>
      <c r="D687" s="523"/>
      <c r="E687" s="523"/>
      <c r="F687" s="523"/>
      <c r="G687" s="523"/>
      <c r="H687" s="523"/>
      <c r="I687" s="523"/>
      <c r="J687" s="524"/>
    </row>
    <row r="688" spans="1:10" x14ac:dyDescent="0.2">
      <c r="A688" s="522"/>
      <c r="B688" s="523"/>
      <c r="C688" s="523"/>
      <c r="D688" s="523"/>
      <c r="E688" s="523"/>
      <c r="F688" s="523"/>
      <c r="G688" s="523"/>
      <c r="H688" s="523"/>
      <c r="I688" s="523"/>
      <c r="J688" s="524"/>
    </row>
    <row r="689" spans="1:10" x14ac:dyDescent="0.2">
      <c r="A689" s="522"/>
      <c r="B689" s="523"/>
      <c r="C689" s="523"/>
      <c r="D689" s="523"/>
      <c r="E689" s="523"/>
      <c r="F689" s="523"/>
      <c r="G689" s="523"/>
      <c r="H689" s="523"/>
      <c r="I689" s="523"/>
      <c r="J689" s="524"/>
    </row>
    <row r="690" spans="1:10" x14ac:dyDescent="0.2">
      <c r="A690" s="522"/>
      <c r="B690" s="523"/>
      <c r="C690" s="523"/>
      <c r="D690" s="523"/>
      <c r="E690" s="523"/>
      <c r="F690" s="523"/>
      <c r="G690" s="523"/>
      <c r="H690" s="523"/>
      <c r="I690" s="523"/>
      <c r="J690" s="524"/>
    </row>
    <row r="691" spans="1:10" x14ac:dyDescent="0.2">
      <c r="A691" s="522"/>
      <c r="B691" s="523"/>
      <c r="C691" s="523"/>
      <c r="D691" s="523"/>
      <c r="E691" s="523"/>
      <c r="F691" s="523"/>
      <c r="G691" s="523"/>
      <c r="H691" s="523"/>
      <c r="I691" s="523"/>
      <c r="J691" s="524"/>
    </row>
    <row r="692" spans="1:10" x14ac:dyDescent="0.2">
      <c r="A692" s="522"/>
      <c r="B692" s="523"/>
      <c r="C692" s="523"/>
      <c r="D692" s="523"/>
      <c r="E692" s="523"/>
      <c r="F692" s="523"/>
      <c r="G692" s="523"/>
      <c r="H692" s="523"/>
      <c r="I692" s="523"/>
      <c r="J692" s="524"/>
    </row>
    <row r="693" spans="1:10" x14ac:dyDescent="0.2">
      <c r="A693" s="522"/>
      <c r="B693" s="523"/>
      <c r="C693" s="523"/>
      <c r="D693" s="523"/>
      <c r="E693" s="523"/>
      <c r="F693" s="523"/>
      <c r="G693" s="523"/>
      <c r="H693" s="523"/>
      <c r="I693" s="523"/>
      <c r="J693" s="524"/>
    </row>
    <row r="694" spans="1:10" x14ac:dyDescent="0.2">
      <c r="A694" s="522"/>
      <c r="B694" s="523"/>
      <c r="C694" s="523"/>
      <c r="D694" s="523"/>
      <c r="E694" s="523"/>
      <c r="F694" s="523"/>
      <c r="G694" s="523"/>
      <c r="H694" s="523"/>
      <c r="I694" s="523"/>
      <c r="J694" s="524"/>
    </row>
    <row r="695" spans="1:10" x14ac:dyDescent="0.2">
      <c r="A695" s="522"/>
      <c r="B695" s="523"/>
      <c r="C695" s="523"/>
      <c r="D695" s="523"/>
      <c r="E695" s="523"/>
      <c r="F695" s="523"/>
      <c r="G695" s="523"/>
      <c r="H695" s="523"/>
      <c r="I695" s="523"/>
      <c r="J695" s="524"/>
    </row>
    <row r="696" spans="1:10" x14ac:dyDescent="0.2">
      <c r="A696" s="522"/>
      <c r="B696" s="523"/>
      <c r="C696" s="523"/>
      <c r="D696" s="523"/>
      <c r="E696" s="523"/>
      <c r="F696" s="523"/>
      <c r="G696" s="523"/>
      <c r="H696" s="523"/>
      <c r="I696" s="523"/>
      <c r="J696" s="524"/>
    </row>
    <row r="697" spans="1:10" x14ac:dyDescent="0.2">
      <c r="A697" s="522"/>
      <c r="B697" s="523"/>
      <c r="C697" s="523"/>
      <c r="D697" s="523"/>
      <c r="E697" s="523"/>
      <c r="F697" s="523"/>
      <c r="G697" s="523"/>
      <c r="H697" s="523"/>
      <c r="I697" s="523"/>
      <c r="J697" s="524"/>
    </row>
    <row r="698" spans="1:10" x14ac:dyDescent="0.2">
      <c r="A698" s="522"/>
      <c r="B698" s="523"/>
      <c r="C698" s="523"/>
      <c r="D698" s="523"/>
      <c r="E698" s="523"/>
      <c r="F698" s="523"/>
      <c r="G698" s="523"/>
      <c r="H698" s="523"/>
      <c r="I698" s="523"/>
      <c r="J698" s="524"/>
    </row>
    <row r="699" spans="1:10" x14ac:dyDescent="0.2">
      <c r="A699" s="522"/>
      <c r="B699" s="523"/>
      <c r="C699" s="523"/>
      <c r="D699" s="523"/>
      <c r="E699" s="523"/>
      <c r="F699" s="523"/>
      <c r="G699" s="523"/>
      <c r="H699" s="523"/>
      <c r="I699" s="523"/>
      <c r="J699" s="524"/>
    </row>
    <row r="700" spans="1:10" x14ac:dyDescent="0.2">
      <c r="A700" s="522"/>
      <c r="B700" s="523"/>
      <c r="C700" s="523"/>
      <c r="D700" s="523"/>
      <c r="E700" s="523"/>
      <c r="F700" s="523"/>
      <c r="G700" s="523"/>
      <c r="H700" s="523"/>
      <c r="I700" s="523"/>
      <c r="J700" s="524"/>
    </row>
    <row r="701" spans="1:10" x14ac:dyDescent="0.2">
      <c r="A701" s="522"/>
      <c r="B701" s="523"/>
      <c r="C701" s="523"/>
      <c r="D701" s="523"/>
      <c r="E701" s="523"/>
      <c r="F701" s="523"/>
      <c r="G701" s="523"/>
      <c r="H701" s="523"/>
      <c r="I701" s="523"/>
      <c r="J701" s="524"/>
    </row>
    <row r="702" spans="1:10" x14ac:dyDescent="0.2">
      <c r="A702" s="522"/>
      <c r="B702" s="523"/>
      <c r="C702" s="523"/>
      <c r="D702" s="523"/>
      <c r="E702" s="523"/>
      <c r="F702" s="523"/>
      <c r="G702" s="523"/>
      <c r="H702" s="523"/>
      <c r="I702" s="523"/>
      <c r="J702" s="524"/>
    </row>
    <row r="703" spans="1:10" x14ac:dyDescent="0.2">
      <c r="A703" s="522"/>
      <c r="B703" s="523"/>
      <c r="C703" s="523"/>
      <c r="D703" s="523"/>
      <c r="E703" s="523"/>
      <c r="F703" s="523"/>
      <c r="G703" s="523"/>
      <c r="H703" s="523"/>
      <c r="I703" s="523"/>
      <c r="J703" s="524"/>
    </row>
    <row r="704" spans="1:10" x14ac:dyDescent="0.2">
      <c r="A704" s="522"/>
      <c r="B704" s="523"/>
      <c r="C704" s="523"/>
      <c r="D704" s="523"/>
      <c r="E704" s="523"/>
      <c r="F704" s="523"/>
      <c r="G704" s="523"/>
      <c r="H704" s="523"/>
      <c r="I704" s="523"/>
      <c r="J704" s="524"/>
    </row>
    <row r="705" spans="1:10" x14ac:dyDescent="0.2">
      <c r="A705" s="522"/>
      <c r="B705" s="523"/>
      <c r="C705" s="523"/>
      <c r="D705" s="523"/>
      <c r="E705" s="523"/>
      <c r="F705" s="523"/>
      <c r="G705" s="523"/>
      <c r="H705" s="523"/>
      <c r="I705" s="523"/>
      <c r="J705" s="524"/>
    </row>
    <row r="706" spans="1:10" x14ac:dyDescent="0.2">
      <c r="A706" s="525"/>
      <c r="B706" s="526"/>
      <c r="C706" s="526"/>
      <c r="D706" s="526"/>
      <c r="E706" s="526"/>
      <c r="F706" s="526"/>
      <c r="G706" s="526"/>
      <c r="H706" s="526"/>
      <c r="I706" s="526"/>
      <c r="J706" s="527"/>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Yolo</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0" t="s">
        <v>808</v>
      </c>
      <c r="B713" s="511"/>
      <c r="C713" s="511"/>
      <c r="D713" s="511"/>
      <c r="E713" s="486"/>
      <c r="F713" s="487"/>
      <c r="G713" s="487"/>
      <c r="H713" s="487"/>
      <c r="I713" s="487"/>
      <c r="J713" s="488"/>
    </row>
    <row r="714" spans="1:10" x14ac:dyDescent="0.2">
      <c r="A714" s="58"/>
      <c r="B714" s="59"/>
      <c r="C714" s="59"/>
      <c r="D714" s="59"/>
      <c r="E714" s="534" t="s">
        <v>535</v>
      </c>
      <c r="F714" s="490"/>
      <c r="G714" s="534" t="s">
        <v>533</v>
      </c>
      <c r="H714" s="490"/>
      <c r="I714" s="491" t="s">
        <v>849</v>
      </c>
      <c r="J714" s="492"/>
    </row>
    <row r="715" spans="1:10" x14ac:dyDescent="0.2">
      <c r="A715" s="516" t="s">
        <v>527</v>
      </c>
      <c r="B715" s="516"/>
      <c r="C715" s="516"/>
      <c r="D715" s="516"/>
      <c r="E715" s="466"/>
      <c r="F715" s="466"/>
      <c r="G715" s="466"/>
      <c r="H715" s="466"/>
      <c r="I715" s="467"/>
      <c r="J715" s="467"/>
    </row>
    <row r="716" spans="1:10" x14ac:dyDescent="0.2">
      <c r="A716" s="512" t="s">
        <v>528</v>
      </c>
      <c r="B716" s="512"/>
      <c r="C716" s="512"/>
      <c r="D716" s="512"/>
      <c r="E716" s="448"/>
      <c r="F716" s="448"/>
      <c r="G716" s="449"/>
      <c r="H716" s="449"/>
      <c r="I716" s="465"/>
      <c r="J716" s="465"/>
    </row>
    <row r="717" spans="1:10" x14ac:dyDescent="0.2">
      <c r="A717" s="516" t="s">
        <v>529</v>
      </c>
      <c r="B717" s="516"/>
      <c r="C717" s="516"/>
      <c r="D717" s="516"/>
      <c r="E717" s="466"/>
      <c r="F717" s="466"/>
      <c r="G717" s="466"/>
      <c r="H717" s="466"/>
      <c r="I717" s="467"/>
      <c r="J717" s="467"/>
    </row>
    <row r="718" spans="1:10" x14ac:dyDescent="0.2">
      <c r="A718" s="512" t="s">
        <v>530</v>
      </c>
      <c r="B718" s="512"/>
      <c r="C718" s="512"/>
      <c r="D718" s="512"/>
      <c r="E718" s="448"/>
      <c r="F718" s="448"/>
      <c r="G718" s="449"/>
      <c r="H718" s="449"/>
      <c r="I718" s="465"/>
      <c r="J718" s="465"/>
    </row>
    <row r="719" spans="1:10" x14ac:dyDescent="0.2">
      <c r="A719" s="516" t="s">
        <v>531</v>
      </c>
      <c r="B719" s="516"/>
      <c r="C719" s="516"/>
      <c r="D719" s="516"/>
      <c r="E719" s="466"/>
      <c r="F719" s="466"/>
      <c r="G719" s="466"/>
      <c r="H719" s="466"/>
      <c r="I719" s="467"/>
      <c r="J719" s="467"/>
    </row>
    <row r="720" spans="1:10" x14ac:dyDescent="0.2">
      <c r="A720" s="512" t="s">
        <v>532</v>
      </c>
      <c r="B720" s="512"/>
      <c r="C720" s="512"/>
      <c r="D720" s="512"/>
      <c r="E720" s="448"/>
      <c r="F720" s="448"/>
      <c r="G720" s="449"/>
      <c r="H720" s="449"/>
      <c r="I720" s="465"/>
      <c r="J720" s="465"/>
    </row>
    <row r="721" spans="1:10" x14ac:dyDescent="0.2">
      <c r="A721" s="516" t="s">
        <v>537</v>
      </c>
      <c r="B721" s="516"/>
      <c r="C721" s="516"/>
      <c r="D721" s="516"/>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8" t="s">
        <v>534</v>
      </c>
      <c r="B725" s="528"/>
      <c r="C725" s="528"/>
      <c r="D725" s="528"/>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19"/>
      <c r="B730" s="520"/>
      <c r="C730" s="520"/>
      <c r="D730" s="520"/>
      <c r="E730" s="520"/>
      <c r="F730" s="520"/>
      <c r="G730" s="520"/>
      <c r="H730" s="520"/>
      <c r="I730" s="520"/>
      <c r="J730" s="521"/>
    </row>
    <row r="731" spans="1:10" x14ac:dyDescent="0.2">
      <c r="A731" s="522"/>
      <c r="B731" s="523"/>
      <c r="C731" s="523"/>
      <c r="D731" s="523"/>
      <c r="E731" s="523"/>
      <c r="F731" s="523"/>
      <c r="G731" s="523"/>
      <c r="H731" s="523"/>
      <c r="I731" s="523"/>
      <c r="J731" s="524"/>
    </row>
    <row r="732" spans="1:10" x14ac:dyDescent="0.2">
      <c r="A732" s="522"/>
      <c r="B732" s="523"/>
      <c r="C732" s="523"/>
      <c r="D732" s="523"/>
      <c r="E732" s="523"/>
      <c r="F732" s="523"/>
      <c r="G732" s="523"/>
      <c r="H732" s="523"/>
      <c r="I732" s="523"/>
      <c r="J732" s="524"/>
    </row>
    <row r="733" spans="1:10" x14ac:dyDescent="0.2">
      <c r="A733" s="522"/>
      <c r="B733" s="523"/>
      <c r="C733" s="523"/>
      <c r="D733" s="523"/>
      <c r="E733" s="523"/>
      <c r="F733" s="523"/>
      <c r="G733" s="523"/>
      <c r="H733" s="523"/>
      <c r="I733" s="523"/>
      <c r="J733" s="524"/>
    </row>
    <row r="734" spans="1:10" x14ac:dyDescent="0.2">
      <c r="A734" s="522"/>
      <c r="B734" s="523"/>
      <c r="C734" s="523"/>
      <c r="D734" s="523"/>
      <c r="E734" s="523"/>
      <c r="F734" s="523"/>
      <c r="G734" s="523"/>
      <c r="H734" s="523"/>
      <c r="I734" s="523"/>
      <c r="J734" s="524"/>
    </row>
    <row r="735" spans="1:10" x14ac:dyDescent="0.2">
      <c r="A735" s="522"/>
      <c r="B735" s="523"/>
      <c r="C735" s="523"/>
      <c r="D735" s="523"/>
      <c r="E735" s="523"/>
      <c r="F735" s="523"/>
      <c r="G735" s="523"/>
      <c r="H735" s="523"/>
      <c r="I735" s="523"/>
      <c r="J735" s="524"/>
    </row>
    <row r="736" spans="1:10" x14ac:dyDescent="0.2">
      <c r="A736" s="522"/>
      <c r="B736" s="523"/>
      <c r="C736" s="523"/>
      <c r="D736" s="523"/>
      <c r="E736" s="523"/>
      <c r="F736" s="523"/>
      <c r="G736" s="523"/>
      <c r="H736" s="523"/>
      <c r="I736" s="523"/>
      <c r="J736" s="524"/>
    </row>
    <row r="737" spans="1:10" x14ac:dyDescent="0.2">
      <c r="A737" s="522"/>
      <c r="B737" s="523"/>
      <c r="C737" s="523"/>
      <c r="D737" s="523"/>
      <c r="E737" s="523"/>
      <c r="F737" s="523"/>
      <c r="G737" s="523"/>
      <c r="H737" s="523"/>
      <c r="I737" s="523"/>
      <c r="J737" s="524"/>
    </row>
    <row r="738" spans="1:10" x14ac:dyDescent="0.2">
      <c r="A738" s="522"/>
      <c r="B738" s="523"/>
      <c r="C738" s="523"/>
      <c r="D738" s="523"/>
      <c r="E738" s="523"/>
      <c r="F738" s="523"/>
      <c r="G738" s="523"/>
      <c r="H738" s="523"/>
      <c r="I738" s="523"/>
      <c r="J738" s="524"/>
    </row>
    <row r="739" spans="1:10" x14ac:dyDescent="0.2">
      <c r="A739" s="522"/>
      <c r="B739" s="523"/>
      <c r="C739" s="523"/>
      <c r="D739" s="523"/>
      <c r="E739" s="523"/>
      <c r="F739" s="523"/>
      <c r="G739" s="523"/>
      <c r="H739" s="523"/>
      <c r="I739" s="523"/>
      <c r="J739" s="524"/>
    </row>
    <row r="740" spans="1:10" x14ac:dyDescent="0.2">
      <c r="A740" s="522"/>
      <c r="B740" s="523"/>
      <c r="C740" s="523"/>
      <c r="D740" s="523"/>
      <c r="E740" s="523"/>
      <c r="F740" s="523"/>
      <c r="G740" s="523"/>
      <c r="H740" s="523"/>
      <c r="I740" s="523"/>
      <c r="J740" s="524"/>
    </row>
    <row r="741" spans="1:10" x14ac:dyDescent="0.2">
      <c r="A741" s="522"/>
      <c r="B741" s="523"/>
      <c r="C741" s="523"/>
      <c r="D741" s="523"/>
      <c r="E741" s="523"/>
      <c r="F741" s="523"/>
      <c r="G741" s="523"/>
      <c r="H741" s="523"/>
      <c r="I741" s="523"/>
      <c r="J741" s="524"/>
    </row>
    <row r="742" spans="1:10" x14ac:dyDescent="0.2">
      <c r="A742" s="522"/>
      <c r="B742" s="523"/>
      <c r="C742" s="523"/>
      <c r="D742" s="523"/>
      <c r="E742" s="523"/>
      <c r="F742" s="523"/>
      <c r="G742" s="523"/>
      <c r="H742" s="523"/>
      <c r="I742" s="523"/>
      <c r="J742" s="524"/>
    </row>
    <row r="743" spans="1:10" x14ac:dyDescent="0.2">
      <c r="A743" s="522"/>
      <c r="B743" s="523"/>
      <c r="C743" s="523"/>
      <c r="D743" s="523"/>
      <c r="E743" s="523"/>
      <c r="F743" s="523"/>
      <c r="G743" s="523"/>
      <c r="H743" s="523"/>
      <c r="I743" s="523"/>
      <c r="J743" s="524"/>
    </row>
    <row r="744" spans="1:10" x14ac:dyDescent="0.2">
      <c r="A744" s="522"/>
      <c r="B744" s="523"/>
      <c r="C744" s="523"/>
      <c r="D744" s="523"/>
      <c r="E744" s="523"/>
      <c r="F744" s="523"/>
      <c r="G744" s="523"/>
      <c r="H744" s="523"/>
      <c r="I744" s="523"/>
      <c r="J744" s="524"/>
    </row>
    <row r="745" spans="1:10" x14ac:dyDescent="0.2">
      <c r="A745" s="522"/>
      <c r="B745" s="523"/>
      <c r="C745" s="523"/>
      <c r="D745" s="523"/>
      <c r="E745" s="523"/>
      <c r="F745" s="523"/>
      <c r="G745" s="523"/>
      <c r="H745" s="523"/>
      <c r="I745" s="523"/>
      <c r="J745" s="524"/>
    </row>
    <row r="746" spans="1:10" x14ac:dyDescent="0.2">
      <c r="A746" s="522"/>
      <c r="B746" s="523"/>
      <c r="C746" s="523"/>
      <c r="D746" s="523"/>
      <c r="E746" s="523"/>
      <c r="F746" s="523"/>
      <c r="G746" s="523"/>
      <c r="H746" s="523"/>
      <c r="I746" s="523"/>
      <c r="J746" s="524"/>
    </row>
    <row r="747" spans="1:10" x14ac:dyDescent="0.2">
      <c r="A747" s="522"/>
      <c r="B747" s="523"/>
      <c r="C747" s="523"/>
      <c r="D747" s="523"/>
      <c r="E747" s="523"/>
      <c r="F747" s="523"/>
      <c r="G747" s="523"/>
      <c r="H747" s="523"/>
      <c r="I747" s="523"/>
      <c r="J747" s="524"/>
    </row>
    <row r="748" spans="1:10" x14ac:dyDescent="0.2">
      <c r="A748" s="522"/>
      <c r="B748" s="523"/>
      <c r="C748" s="523"/>
      <c r="D748" s="523"/>
      <c r="E748" s="523"/>
      <c r="F748" s="523"/>
      <c r="G748" s="523"/>
      <c r="H748" s="523"/>
      <c r="I748" s="523"/>
      <c r="J748" s="524"/>
    </row>
    <row r="749" spans="1:10" x14ac:dyDescent="0.2">
      <c r="A749" s="522"/>
      <c r="B749" s="523"/>
      <c r="C749" s="523"/>
      <c r="D749" s="523"/>
      <c r="E749" s="523"/>
      <c r="F749" s="523"/>
      <c r="G749" s="523"/>
      <c r="H749" s="523"/>
      <c r="I749" s="523"/>
      <c r="J749" s="524"/>
    </row>
    <row r="750" spans="1:10" x14ac:dyDescent="0.2">
      <c r="A750" s="522"/>
      <c r="B750" s="523"/>
      <c r="C750" s="523"/>
      <c r="D750" s="523"/>
      <c r="E750" s="523"/>
      <c r="F750" s="523"/>
      <c r="G750" s="523"/>
      <c r="H750" s="523"/>
      <c r="I750" s="523"/>
      <c r="J750" s="524"/>
    </row>
    <row r="751" spans="1:10" x14ac:dyDescent="0.2">
      <c r="A751" s="522"/>
      <c r="B751" s="523"/>
      <c r="C751" s="523"/>
      <c r="D751" s="523"/>
      <c r="E751" s="523"/>
      <c r="F751" s="523"/>
      <c r="G751" s="523"/>
      <c r="H751" s="523"/>
      <c r="I751" s="523"/>
      <c r="J751" s="524"/>
    </row>
    <row r="752" spans="1:10" x14ac:dyDescent="0.2">
      <c r="A752" s="522"/>
      <c r="B752" s="523"/>
      <c r="C752" s="523"/>
      <c r="D752" s="523"/>
      <c r="E752" s="523"/>
      <c r="F752" s="523"/>
      <c r="G752" s="523"/>
      <c r="H752" s="523"/>
      <c r="I752" s="523"/>
      <c r="J752" s="524"/>
    </row>
    <row r="753" spans="1:10" x14ac:dyDescent="0.2">
      <c r="A753" s="522"/>
      <c r="B753" s="523"/>
      <c r="C753" s="523"/>
      <c r="D753" s="523"/>
      <c r="E753" s="523"/>
      <c r="F753" s="523"/>
      <c r="G753" s="523"/>
      <c r="H753" s="523"/>
      <c r="I753" s="523"/>
      <c r="J753" s="524"/>
    </row>
    <row r="754" spans="1:10" x14ac:dyDescent="0.2">
      <c r="A754" s="522"/>
      <c r="B754" s="523"/>
      <c r="C754" s="523"/>
      <c r="D754" s="523"/>
      <c r="E754" s="523"/>
      <c r="F754" s="523"/>
      <c r="G754" s="523"/>
      <c r="H754" s="523"/>
      <c r="I754" s="523"/>
      <c r="J754" s="524"/>
    </row>
    <row r="755" spans="1:10" x14ac:dyDescent="0.2">
      <c r="A755" s="522"/>
      <c r="B755" s="523"/>
      <c r="C755" s="523"/>
      <c r="D755" s="523"/>
      <c r="E755" s="523"/>
      <c r="F755" s="523"/>
      <c r="G755" s="523"/>
      <c r="H755" s="523"/>
      <c r="I755" s="523"/>
      <c r="J755" s="524"/>
    </row>
    <row r="756" spans="1:10" x14ac:dyDescent="0.2">
      <c r="A756" s="522"/>
      <c r="B756" s="523"/>
      <c r="C756" s="523"/>
      <c r="D756" s="523"/>
      <c r="E756" s="523"/>
      <c r="F756" s="523"/>
      <c r="G756" s="523"/>
      <c r="H756" s="523"/>
      <c r="I756" s="523"/>
      <c r="J756" s="524"/>
    </row>
    <row r="757" spans="1:10" x14ac:dyDescent="0.2">
      <c r="A757" s="522"/>
      <c r="B757" s="523"/>
      <c r="C757" s="523"/>
      <c r="D757" s="523"/>
      <c r="E757" s="523"/>
      <c r="F757" s="523"/>
      <c r="G757" s="523"/>
      <c r="H757" s="523"/>
      <c r="I757" s="523"/>
      <c r="J757" s="524"/>
    </row>
    <row r="758" spans="1:10" x14ac:dyDescent="0.2">
      <c r="A758" s="522"/>
      <c r="B758" s="523"/>
      <c r="C758" s="523"/>
      <c r="D758" s="523"/>
      <c r="E758" s="523"/>
      <c r="F758" s="523"/>
      <c r="G758" s="523"/>
      <c r="H758" s="523"/>
      <c r="I758" s="523"/>
      <c r="J758" s="524"/>
    </row>
    <row r="759" spans="1:10" x14ac:dyDescent="0.2">
      <c r="A759" s="522"/>
      <c r="B759" s="523"/>
      <c r="C759" s="523"/>
      <c r="D759" s="523"/>
      <c r="E759" s="523"/>
      <c r="F759" s="523"/>
      <c r="G759" s="523"/>
      <c r="H759" s="523"/>
      <c r="I759" s="523"/>
      <c r="J759" s="524"/>
    </row>
    <row r="760" spans="1:10" x14ac:dyDescent="0.2">
      <c r="A760" s="525"/>
      <c r="B760" s="526"/>
      <c r="C760" s="526"/>
      <c r="D760" s="526"/>
      <c r="E760" s="526"/>
      <c r="F760" s="526"/>
      <c r="G760" s="526"/>
      <c r="H760" s="526"/>
      <c r="I760" s="526"/>
      <c r="J760" s="527"/>
    </row>
    <row r="762" spans="1:10" ht="15.75" x14ac:dyDescent="0.25">
      <c r="A762" s="376" t="s">
        <v>848</v>
      </c>
      <c r="B762" s="377"/>
      <c r="C762" s="377"/>
      <c r="D762" s="377"/>
      <c r="E762" s="377"/>
      <c r="F762" s="377"/>
      <c r="G762" s="377"/>
      <c r="H762" s="374" t="str">
        <f>'CONTACT INFORMATION'!$A$24</f>
        <v>Yolo</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0" t="s">
        <v>808</v>
      </c>
      <c r="B767" s="511"/>
      <c r="C767" s="511"/>
      <c r="D767" s="511"/>
      <c r="E767" s="486"/>
      <c r="F767" s="487"/>
      <c r="G767" s="487"/>
      <c r="H767" s="487"/>
      <c r="I767" s="487"/>
      <c r="J767" s="488"/>
    </row>
    <row r="768" spans="1:10" x14ac:dyDescent="0.2">
      <c r="A768" s="58"/>
      <c r="B768" s="59"/>
      <c r="C768" s="59"/>
      <c r="D768" s="59"/>
      <c r="E768" s="534" t="s">
        <v>535</v>
      </c>
      <c r="F768" s="490"/>
      <c r="G768" s="534" t="s">
        <v>533</v>
      </c>
      <c r="H768" s="490"/>
      <c r="I768" s="491" t="s">
        <v>849</v>
      </c>
      <c r="J768" s="492"/>
    </row>
    <row r="769" spans="1:10" x14ac:dyDescent="0.2">
      <c r="A769" s="516" t="s">
        <v>527</v>
      </c>
      <c r="B769" s="516"/>
      <c r="C769" s="516"/>
      <c r="D769" s="516"/>
      <c r="E769" s="466"/>
      <c r="F769" s="466"/>
      <c r="G769" s="466"/>
      <c r="H769" s="466"/>
      <c r="I769" s="467"/>
      <c r="J769" s="467"/>
    </row>
    <row r="770" spans="1:10" x14ac:dyDescent="0.2">
      <c r="A770" s="512" t="s">
        <v>528</v>
      </c>
      <c r="B770" s="512"/>
      <c r="C770" s="512"/>
      <c r="D770" s="512"/>
      <c r="E770" s="448"/>
      <c r="F770" s="448"/>
      <c r="G770" s="449"/>
      <c r="H770" s="449"/>
      <c r="I770" s="465"/>
      <c r="J770" s="465"/>
    </row>
    <row r="771" spans="1:10" x14ac:dyDescent="0.2">
      <c r="A771" s="516" t="s">
        <v>529</v>
      </c>
      <c r="B771" s="516"/>
      <c r="C771" s="516"/>
      <c r="D771" s="516"/>
      <c r="E771" s="466"/>
      <c r="F771" s="466"/>
      <c r="G771" s="466"/>
      <c r="H771" s="466"/>
      <c r="I771" s="467"/>
      <c r="J771" s="467"/>
    </row>
    <row r="772" spans="1:10" x14ac:dyDescent="0.2">
      <c r="A772" s="512" t="s">
        <v>530</v>
      </c>
      <c r="B772" s="512"/>
      <c r="C772" s="512"/>
      <c r="D772" s="512"/>
      <c r="E772" s="448"/>
      <c r="F772" s="448"/>
      <c r="G772" s="449"/>
      <c r="H772" s="449"/>
      <c r="I772" s="465"/>
      <c r="J772" s="465"/>
    </row>
    <row r="773" spans="1:10" x14ac:dyDescent="0.2">
      <c r="A773" s="516" t="s">
        <v>531</v>
      </c>
      <c r="B773" s="516"/>
      <c r="C773" s="516"/>
      <c r="D773" s="516"/>
      <c r="E773" s="466"/>
      <c r="F773" s="466"/>
      <c r="G773" s="466"/>
      <c r="H773" s="466"/>
      <c r="I773" s="467"/>
      <c r="J773" s="467"/>
    </row>
    <row r="774" spans="1:10" x14ac:dyDescent="0.2">
      <c r="A774" s="512" t="s">
        <v>532</v>
      </c>
      <c r="B774" s="512"/>
      <c r="C774" s="512"/>
      <c r="D774" s="512"/>
      <c r="E774" s="448"/>
      <c r="F774" s="448"/>
      <c r="G774" s="449"/>
      <c r="H774" s="449"/>
      <c r="I774" s="465"/>
      <c r="J774" s="465"/>
    </row>
    <row r="775" spans="1:10" x14ac:dyDescent="0.2">
      <c r="A775" s="516" t="s">
        <v>537</v>
      </c>
      <c r="B775" s="516"/>
      <c r="C775" s="516"/>
      <c r="D775" s="516"/>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8" t="s">
        <v>534</v>
      </c>
      <c r="B779" s="528"/>
      <c r="C779" s="528"/>
      <c r="D779" s="528"/>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19"/>
      <c r="B784" s="520"/>
      <c r="C784" s="520"/>
      <c r="D784" s="520"/>
      <c r="E784" s="520"/>
      <c r="F784" s="520"/>
      <c r="G784" s="520"/>
      <c r="H784" s="520"/>
      <c r="I784" s="520"/>
      <c r="J784" s="521"/>
    </row>
    <row r="785" spans="1:10" x14ac:dyDescent="0.2">
      <c r="A785" s="522"/>
      <c r="B785" s="523"/>
      <c r="C785" s="523"/>
      <c r="D785" s="523"/>
      <c r="E785" s="523"/>
      <c r="F785" s="523"/>
      <c r="G785" s="523"/>
      <c r="H785" s="523"/>
      <c r="I785" s="523"/>
      <c r="J785" s="524"/>
    </row>
    <row r="786" spans="1:10" x14ac:dyDescent="0.2">
      <c r="A786" s="522"/>
      <c r="B786" s="523"/>
      <c r="C786" s="523"/>
      <c r="D786" s="523"/>
      <c r="E786" s="523"/>
      <c r="F786" s="523"/>
      <c r="G786" s="523"/>
      <c r="H786" s="523"/>
      <c r="I786" s="523"/>
      <c r="J786" s="524"/>
    </row>
    <row r="787" spans="1:10" x14ac:dyDescent="0.2">
      <c r="A787" s="522"/>
      <c r="B787" s="523"/>
      <c r="C787" s="523"/>
      <c r="D787" s="523"/>
      <c r="E787" s="523"/>
      <c r="F787" s="523"/>
      <c r="G787" s="523"/>
      <c r="H787" s="523"/>
      <c r="I787" s="523"/>
      <c r="J787" s="524"/>
    </row>
    <row r="788" spans="1:10" x14ac:dyDescent="0.2">
      <c r="A788" s="522"/>
      <c r="B788" s="523"/>
      <c r="C788" s="523"/>
      <c r="D788" s="523"/>
      <c r="E788" s="523"/>
      <c r="F788" s="523"/>
      <c r="G788" s="523"/>
      <c r="H788" s="523"/>
      <c r="I788" s="523"/>
      <c r="J788" s="524"/>
    </row>
    <row r="789" spans="1:10" x14ac:dyDescent="0.2">
      <c r="A789" s="522"/>
      <c r="B789" s="523"/>
      <c r="C789" s="523"/>
      <c r="D789" s="523"/>
      <c r="E789" s="523"/>
      <c r="F789" s="523"/>
      <c r="G789" s="523"/>
      <c r="H789" s="523"/>
      <c r="I789" s="523"/>
      <c r="J789" s="524"/>
    </row>
    <row r="790" spans="1:10" x14ac:dyDescent="0.2">
      <c r="A790" s="522"/>
      <c r="B790" s="523"/>
      <c r="C790" s="523"/>
      <c r="D790" s="523"/>
      <c r="E790" s="523"/>
      <c r="F790" s="523"/>
      <c r="G790" s="523"/>
      <c r="H790" s="523"/>
      <c r="I790" s="523"/>
      <c r="J790" s="524"/>
    </row>
    <row r="791" spans="1:10" x14ac:dyDescent="0.2">
      <c r="A791" s="522"/>
      <c r="B791" s="523"/>
      <c r="C791" s="523"/>
      <c r="D791" s="523"/>
      <c r="E791" s="523"/>
      <c r="F791" s="523"/>
      <c r="G791" s="523"/>
      <c r="H791" s="523"/>
      <c r="I791" s="523"/>
      <c r="J791" s="524"/>
    </row>
    <row r="792" spans="1:10" x14ac:dyDescent="0.2">
      <c r="A792" s="522"/>
      <c r="B792" s="523"/>
      <c r="C792" s="523"/>
      <c r="D792" s="523"/>
      <c r="E792" s="523"/>
      <c r="F792" s="523"/>
      <c r="G792" s="523"/>
      <c r="H792" s="523"/>
      <c r="I792" s="523"/>
      <c r="J792" s="524"/>
    </row>
    <row r="793" spans="1:10" x14ac:dyDescent="0.2">
      <c r="A793" s="522"/>
      <c r="B793" s="523"/>
      <c r="C793" s="523"/>
      <c r="D793" s="523"/>
      <c r="E793" s="523"/>
      <c r="F793" s="523"/>
      <c r="G793" s="523"/>
      <c r="H793" s="523"/>
      <c r="I793" s="523"/>
      <c r="J793" s="524"/>
    </row>
    <row r="794" spans="1:10" x14ac:dyDescent="0.2">
      <c r="A794" s="522"/>
      <c r="B794" s="523"/>
      <c r="C794" s="523"/>
      <c r="D794" s="523"/>
      <c r="E794" s="523"/>
      <c r="F794" s="523"/>
      <c r="G794" s="523"/>
      <c r="H794" s="523"/>
      <c r="I794" s="523"/>
      <c r="J794" s="524"/>
    </row>
    <row r="795" spans="1:10" x14ac:dyDescent="0.2">
      <c r="A795" s="522"/>
      <c r="B795" s="523"/>
      <c r="C795" s="523"/>
      <c r="D795" s="523"/>
      <c r="E795" s="523"/>
      <c r="F795" s="523"/>
      <c r="G795" s="523"/>
      <c r="H795" s="523"/>
      <c r="I795" s="523"/>
      <c r="J795" s="524"/>
    </row>
    <row r="796" spans="1:10" x14ac:dyDescent="0.2">
      <c r="A796" s="522"/>
      <c r="B796" s="523"/>
      <c r="C796" s="523"/>
      <c r="D796" s="523"/>
      <c r="E796" s="523"/>
      <c r="F796" s="523"/>
      <c r="G796" s="523"/>
      <c r="H796" s="523"/>
      <c r="I796" s="523"/>
      <c r="J796" s="524"/>
    </row>
    <row r="797" spans="1:10" x14ac:dyDescent="0.2">
      <c r="A797" s="522"/>
      <c r="B797" s="523"/>
      <c r="C797" s="523"/>
      <c r="D797" s="523"/>
      <c r="E797" s="523"/>
      <c r="F797" s="523"/>
      <c r="G797" s="523"/>
      <c r="H797" s="523"/>
      <c r="I797" s="523"/>
      <c r="J797" s="524"/>
    </row>
    <row r="798" spans="1:10" x14ac:dyDescent="0.2">
      <c r="A798" s="522"/>
      <c r="B798" s="523"/>
      <c r="C798" s="523"/>
      <c r="D798" s="523"/>
      <c r="E798" s="523"/>
      <c r="F798" s="523"/>
      <c r="G798" s="523"/>
      <c r="H798" s="523"/>
      <c r="I798" s="523"/>
      <c r="J798" s="524"/>
    </row>
    <row r="799" spans="1:10" x14ac:dyDescent="0.2">
      <c r="A799" s="522"/>
      <c r="B799" s="523"/>
      <c r="C799" s="523"/>
      <c r="D799" s="523"/>
      <c r="E799" s="523"/>
      <c r="F799" s="523"/>
      <c r="G799" s="523"/>
      <c r="H799" s="523"/>
      <c r="I799" s="523"/>
      <c r="J799" s="524"/>
    </row>
    <row r="800" spans="1:10" x14ac:dyDescent="0.2">
      <c r="A800" s="522"/>
      <c r="B800" s="523"/>
      <c r="C800" s="523"/>
      <c r="D800" s="523"/>
      <c r="E800" s="523"/>
      <c r="F800" s="523"/>
      <c r="G800" s="523"/>
      <c r="H800" s="523"/>
      <c r="I800" s="523"/>
      <c r="J800" s="524"/>
    </row>
    <row r="801" spans="1:10" x14ac:dyDescent="0.2">
      <c r="A801" s="522"/>
      <c r="B801" s="523"/>
      <c r="C801" s="523"/>
      <c r="D801" s="523"/>
      <c r="E801" s="523"/>
      <c r="F801" s="523"/>
      <c r="G801" s="523"/>
      <c r="H801" s="523"/>
      <c r="I801" s="523"/>
      <c r="J801" s="524"/>
    </row>
    <row r="802" spans="1:10" x14ac:dyDescent="0.2">
      <c r="A802" s="522"/>
      <c r="B802" s="523"/>
      <c r="C802" s="523"/>
      <c r="D802" s="523"/>
      <c r="E802" s="523"/>
      <c r="F802" s="523"/>
      <c r="G802" s="523"/>
      <c r="H802" s="523"/>
      <c r="I802" s="523"/>
      <c r="J802" s="524"/>
    </row>
    <row r="803" spans="1:10" x14ac:dyDescent="0.2">
      <c r="A803" s="522"/>
      <c r="B803" s="523"/>
      <c r="C803" s="523"/>
      <c r="D803" s="523"/>
      <c r="E803" s="523"/>
      <c r="F803" s="523"/>
      <c r="G803" s="523"/>
      <c r="H803" s="523"/>
      <c r="I803" s="523"/>
      <c r="J803" s="524"/>
    </row>
    <row r="804" spans="1:10" x14ac:dyDescent="0.2">
      <c r="A804" s="522"/>
      <c r="B804" s="523"/>
      <c r="C804" s="523"/>
      <c r="D804" s="523"/>
      <c r="E804" s="523"/>
      <c r="F804" s="523"/>
      <c r="G804" s="523"/>
      <c r="H804" s="523"/>
      <c r="I804" s="523"/>
      <c r="J804" s="524"/>
    </row>
    <row r="805" spans="1:10" x14ac:dyDescent="0.2">
      <c r="A805" s="522"/>
      <c r="B805" s="523"/>
      <c r="C805" s="523"/>
      <c r="D805" s="523"/>
      <c r="E805" s="523"/>
      <c r="F805" s="523"/>
      <c r="G805" s="523"/>
      <c r="H805" s="523"/>
      <c r="I805" s="523"/>
      <c r="J805" s="524"/>
    </row>
    <row r="806" spans="1:10" x14ac:dyDescent="0.2">
      <c r="A806" s="522"/>
      <c r="B806" s="523"/>
      <c r="C806" s="523"/>
      <c r="D806" s="523"/>
      <c r="E806" s="523"/>
      <c r="F806" s="523"/>
      <c r="G806" s="523"/>
      <c r="H806" s="523"/>
      <c r="I806" s="523"/>
      <c r="J806" s="524"/>
    </row>
    <row r="807" spans="1:10" x14ac:dyDescent="0.2">
      <c r="A807" s="522"/>
      <c r="B807" s="523"/>
      <c r="C807" s="523"/>
      <c r="D807" s="523"/>
      <c r="E807" s="523"/>
      <c r="F807" s="523"/>
      <c r="G807" s="523"/>
      <c r="H807" s="523"/>
      <c r="I807" s="523"/>
      <c r="J807" s="524"/>
    </row>
    <row r="808" spans="1:10" x14ac:dyDescent="0.2">
      <c r="A808" s="522"/>
      <c r="B808" s="523"/>
      <c r="C808" s="523"/>
      <c r="D808" s="523"/>
      <c r="E808" s="523"/>
      <c r="F808" s="523"/>
      <c r="G808" s="523"/>
      <c r="H808" s="523"/>
      <c r="I808" s="523"/>
      <c r="J808" s="524"/>
    </row>
    <row r="809" spans="1:10" x14ac:dyDescent="0.2">
      <c r="A809" s="522"/>
      <c r="B809" s="523"/>
      <c r="C809" s="523"/>
      <c r="D809" s="523"/>
      <c r="E809" s="523"/>
      <c r="F809" s="523"/>
      <c r="G809" s="523"/>
      <c r="H809" s="523"/>
      <c r="I809" s="523"/>
      <c r="J809" s="524"/>
    </row>
    <row r="810" spans="1:10" x14ac:dyDescent="0.2">
      <c r="A810" s="522"/>
      <c r="B810" s="523"/>
      <c r="C810" s="523"/>
      <c r="D810" s="523"/>
      <c r="E810" s="523"/>
      <c r="F810" s="523"/>
      <c r="G810" s="523"/>
      <c r="H810" s="523"/>
      <c r="I810" s="523"/>
      <c r="J810" s="524"/>
    </row>
    <row r="811" spans="1:10" x14ac:dyDescent="0.2">
      <c r="A811" s="522"/>
      <c r="B811" s="523"/>
      <c r="C811" s="523"/>
      <c r="D811" s="523"/>
      <c r="E811" s="523"/>
      <c r="F811" s="523"/>
      <c r="G811" s="523"/>
      <c r="H811" s="523"/>
      <c r="I811" s="523"/>
      <c r="J811" s="524"/>
    </row>
    <row r="812" spans="1:10" x14ac:dyDescent="0.2">
      <c r="A812" s="522"/>
      <c r="B812" s="523"/>
      <c r="C812" s="523"/>
      <c r="D812" s="523"/>
      <c r="E812" s="523"/>
      <c r="F812" s="523"/>
      <c r="G812" s="523"/>
      <c r="H812" s="523"/>
      <c r="I812" s="523"/>
      <c r="J812" s="524"/>
    </row>
    <row r="813" spans="1:10" x14ac:dyDescent="0.2">
      <c r="A813" s="522"/>
      <c r="B813" s="523"/>
      <c r="C813" s="523"/>
      <c r="D813" s="523"/>
      <c r="E813" s="523"/>
      <c r="F813" s="523"/>
      <c r="G813" s="523"/>
      <c r="H813" s="523"/>
      <c r="I813" s="523"/>
      <c r="J813" s="524"/>
    </row>
    <row r="814" spans="1:10" x14ac:dyDescent="0.2">
      <c r="A814" s="522"/>
      <c r="B814" s="523"/>
      <c r="C814" s="523"/>
      <c r="D814" s="523"/>
      <c r="E814" s="523"/>
      <c r="F814" s="523"/>
      <c r="G814" s="523"/>
      <c r="H814" s="523"/>
      <c r="I814" s="523"/>
      <c r="J814" s="524"/>
    </row>
    <row r="815" spans="1:10" x14ac:dyDescent="0.2">
      <c r="A815" s="525"/>
      <c r="B815" s="526"/>
      <c r="C815" s="526"/>
      <c r="D815" s="526"/>
      <c r="E815" s="526"/>
      <c r="F815" s="526"/>
      <c r="G815" s="526"/>
      <c r="H815" s="526"/>
      <c r="I815" s="526"/>
      <c r="J815" s="527"/>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3" t="s">
        <v>830</v>
      </c>
      <c r="B1" s="564"/>
      <c r="C1" s="564"/>
      <c r="D1" s="564"/>
      <c r="E1" s="564"/>
      <c r="F1" s="564"/>
      <c r="G1" s="564"/>
      <c r="H1" s="564"/>
      <c r="I1" s="564"/>
      <c r="J1" s="565"/>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2" t="str">
        <f>'CONTACT INFORMATION'!$A$24</f>
        <v>Yolo</v>
      </c>
      <c r="I3" s="572"/>
      <c r="J3" s="573"/>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6" t="s">
        <v>876</v>
      </c>
      <c r="B6" s="567"/>
      <c r="C6" s="567"/>
      <c r="D6" s="567"/>
      <c r="E6" s="567"/>
      <c r="F6" s="567"/>
      <c r="G6" s="567"/>
      <c r="H6" s="567"/>
      <c r="I6" s="567"/>
      <c r="J6" s="56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8" t="s">
        <v>829</v>
      </c>
      <c r="B9" s="568"/>
      <c r="C9" s="569"/>
      <c r="D9" s="129" t="s">
        <v>827</v>
      </c>
      <c r="E9" s="39"/>
      <c r="F9" s="39"/>
      <c r="G9" s="568" t="s">
        <v>816</v>
      </c>
      <c r="H9" s="568"/>
      <c r="I9" s="569"/>
      <c r="J9" s="129" t="s">
        <v>827</v>
      </c>
    </row>
    <row r="10" spans="1:10" ht="15" x14ac:dyDescent="0.25">
      <c r="A10" s="570" t="s">
        <v>847</v>
      </c>
      <c r="B10" s="570"/>
      <c r="C10" s="571"/>
      <c r="D10" s="173">
        <f>'REPORT 1'!$I$16</f>
        <v>94</v>
      </c>
      <c r="E10" s="130"/>
      <c r="F10" s="39"/>
      <c r="G10" s="570" t="s">
        <v>847</v>
      </c>
      <c r="H10" s="570"/>
      <c r="I10" s="571"/>
      <c r="J10" s="174">
        <f>'REPORT 1'!$I$27</f>
        <v>95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6" t="s">
        <v>875</v>
      </c>
      <c r="B13" s="567"/>
      <c r="C13" s="567"/>
      <c r="D13" s="567"/>
      <c r="E13" s="567"/>
      <c r="F13" s="567"/>
      <c r="G13" s="567"/>
      <c r="H13" s="567"/>
      <c r="I13" s="567"/>
      <c r="J13" s="56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8" t="s">
        <v>824</v>
      </c>
      <c r="B16" s="568"/>
      <c r="C16" s="569"/>
      <c r="D16" s="129" t="s">
        <v>827</v>
      </c>
      <c r="E16" s="39"/>
      <c r="F16" s="39"/>
      <c r="G16" s="568" t="s">
        <v>829</v>
      </c>
      <c r="H16" s="568"/>
      <c r="I16" s="569"/>
      <c r="J16" s="129" t="s">
        <v>827</v>
      </c>
    </row>
    <row r="17" spans="1:10" ht="15" x14ac:dyDescent="0.25">
      <c r="D17" s="173">
        <f>'REPORT 3'!$J$9</f>
        <v>25</v>
      </c>
      <c r="E17" s="39"/>
      <c r="F17" s="39"/>
      <c r="G17" s="574" t="s">
        <v>847</v>
      </c>
      <c r="H17" s="574"/>
      <c r="I17" s="575"/>
      <c r="J17" s="173">
        <f>'REPORT 3'!$J$34</f>
        <v>25</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8" t="s">
        <v>826</v>
      </c>
      <c r="B20" s="568"/>
      <c r="C20" s="569"/>
      <c r="D20" s="129" t="s">
        <v>827</v>
      </c>
      <c r="E20" s="39"/>
      <c r="F20" s="39"/>
      <c r="G20" s="568" t="s">
        <v>816</v>
      </c>
      <c r="H20" s="568"/>
      <c r="I20" s="569"/>
      <c r="J20" s="129" t="s">
        <v>827</v>
      </c>
    </row>
    <row r="21" spans="1:10" ht="15" x14ac:dyDescent="0.25">
      <c r="A21" s="570"/>
      <c r="B21" s="570"/>
      <c r="C21" s="571"/>
      <c r="D21" s="173">
        <f>'REPORT 3'!$J$26</f>
        <v>3</v>
      </c>
      <c r="E21" s="39"/>
      <c r="F21" s="39"/>
      <c r="G21" s="574" t="s">
        <v>847</v>
      </c>
      <c r="H21" s="574"/>
      <c r="I21" s="575"/>
      <c r="J21" s="173">
        <f>'REPORT 3'!$J$44</f>
        <v>25</v>
      </c>
    </row>
    <row r="22" spans="1:10" ht="14.25" x14ac:dyDescent="0.2">
      <c r="A22" s="110"/>
      <c r="B22" s="110"/>
      <c r="C22" s="110"/>
    </row>
    <row r="24" spans="1:10" ht="70.5" customHeight="1" x14ac:dyDescent="0.2">
      <c r="A24" s="577" t="s">
        <v>877</v>
      </c>
      <c r="B24" s="578"/>
      <c r="C24" s="578"/>
      <c r="D24" s="578"/>
      <c r="E24" s="578"/>
      <c r="F24" s="578"/>
      <c r="G24" s="578"/>
      <c r="H24" s="578"/>
      <c r="I24" s="578"/>
      <c r="J24" s="578"/>
    </row>
    <row r="27" spans="1:10" ht="22.5" customHeight="1" x14ac:dyDescent="0.25">
      <c r="A27" s="576" t="s">
        <v>870</v>
      </c>
      <c r="B27" s="570"/>
      <c r="C27" s="570"/>
      <c r="D27" s="171" t="s">
        <v>827</v>
      </c>
      <c r="G27" s="568" t="s">
        <v>829</v>
      </c>
      <c r="H27" s="568"/>
      <c r="I27" s="569"/>
      <c r="J27" s="171" t="s">
        <v>827</v>
      </c>
    </row>
    <row r="28" spans="1:10" ht="15" customHeight="1" x14ac:dyDescent="0.25">
      <c r="D28" s="175">
        <f>'ARREST REPORT'!$G$12</f>
        <v>73</v>
      </c>
      <c r="G28" s="574" t="s">
        <v>847</v>
      </c>
      <c r="H28" s="574"/>
      <c r="I28" s="575"/>
      <c r="J28" s="175">
        <f>'ARREST REPORT'!$G$18</f>
        <v>73</v>
      </c>
    </row>
    <row r="31" spans="1:10" ht="15" x14ac:dyDescent="0.25">
      <c r="G31" s="568" t="s">
        <v>816</v>
      </c>
      <c r="H31" s="568"/>
      <c r="I31" s="569"/>
      <c r="J31" s="171" t="s">
        <v>827</v>
      </c>
    </row>
    <row r="32" spans="1:10" s="1" customFormat="1" ht="15" x14ac:dyDescent="0.25">
      <c r="G32" s="574" t="s">
        <v>847</v>
      </c>
      <c r="H32" s="574"/>
      <c r="I32" s="575"/>
      <c r="J32" s="175">
        <f>'ARREST REPORT'!$G$26</f>
        <v>73</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William Oneto</cp:lastModifiedBy>
  <cp:lastPrinted>2021-09-30T17:21:35Z</cp:lastPrinted>
  <dcterms:created xsi:type="dcterms:W3CDTF">2010-06-09T19:05:00Z</dcterms:created>
  <dcterms:modified xsi:type="dcterms:W3CDTF">2021-09-30T20:39:10Z</dcterms:modified>
</cp:coreProperties>
</file>