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i\county\prob\users\donyat\My Documents\JJCPA-YOBG Grants\FY 21-22 JJCPA-YOBG Plan &amp; Outcome Report\"/>
    </mc:Choice>
  </mc:AlternateContent>
  <xr:revisionPtr revIDLastSave="0" documentId="13_ncr:1_{150B2BD3-8858-4B45-9494-5C6D123B6EFF}" xr6:coauthVersionLast="45"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9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<sst xmlns="http://schemas.openxmlformats.org/spreadsheetml/2006/main" count="2402" uniqueCount="956">
  <si>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</si>
  <si>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</si>
  <si>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</si>
  <si>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</si>
  <si>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</si>
  <si>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</si>
  <si>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</si>
  <si>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</si>
  <si>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</si>
  <si>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</si>
  <si>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</si>
  <si>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</si>
  <si>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</si>
  <si>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</si>
  <si>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</si>
  <si>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</si>
  <si>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</si>
  <si>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</si>
  <si>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</si>
  <si>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</si>
  <si>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</si>
  <si>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</si>
  <si>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</si>
  <si>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</si>
  <si>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</si>
  <si>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</si>
  <si>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</si>
  <si>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</si>
  <si>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</si>
  <si>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</si>
  <si>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</si>
  <si>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</si>
  <si>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</si>
  <si>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</si>
  <si>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</si>
  <si>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</si>
  <si>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</si>
  <si>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</si>
  <si>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</si>
  <si>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</si>
  <si>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</si>
  <si>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</si>
  <si>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</si>
  <si>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</si>
  <si>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</si>
  <si>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</si>
  <si>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</si>
  <si>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</si>
  <si>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</si>
  <si>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</si>
  <si>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</si>
  <si>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</si>
  <si>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</si>
  <si>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</si>
  <si>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</si>
  <si>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</si>
  <si>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</si>
  <si>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</si>
  <si>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</si>
  <si>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</si>
  <si>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</si>
  <si>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</si>
  <si>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</si>
  <si>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</si>
  <si>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</si>
  <si>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</si>
  <si>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</si>
  <si>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</si>
  <si>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</si>
  <si>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</si>
  <si>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</si>
  <si>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</si>
  <si>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</si>
  <si>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</si>
  <si>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</si>
  <si>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</si>
  <si>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</si>
  <si>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</si>
  <si>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</si>
  <si>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</si>
  <si>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</si>
  <si>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</si>
  <si>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</si>
  <si>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</si>
  <si>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</si>
  <si>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</si>
  <si>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</si>
  <si>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</si>
  <si>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</si>
  <si>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</si>
  <si>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</si>
  <si>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</si>
  <si>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</si>
  <si>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</si>
  <si>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</si>
  <si>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</si>
  <si>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</si>
  <si>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</si>
  <si>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</si>
  <si>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</si>
  <si>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</si>
  <si>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</si>
  <si>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</si>
  <si>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</si>
  <si>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</si>
  <si>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</si>
  <si>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</si>
  <si>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</si>
  <si>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</si>
  <si>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</si>
  <si>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</si>
  <si>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</si>
  <si>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</si>
  <si>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</si>
  <si>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</si>
  <si>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</si>
  <si>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</si>
  <si>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</si>
  <si>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</si>
  <si>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</si>
  <si>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</si>
  <si>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</si>
  <si>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</si>
  <si>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</si>
  <si>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</si>
  <si>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</si>
  <si>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</si>
  <si>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</si>
  <si>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</si>
  <si>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</si>
  <si>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</si>
  <si>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</si>
  <si>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</si>
  <si>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</si>
  <si>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</si>
  <si>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</si>
  <si>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</si>
  <si>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</si>
  <si>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</si>
  <si>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</si>
  <si>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</si>
  <si>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</si>
  <si>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</si>
  <si>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</si>
  <si>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</si>
  <si>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</si>
  <si>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</si>
  <si>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</si>
  <si>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</si>
  <si>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</si>
  <si>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</si>
  <si>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</si>
  <si>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</si>
  <si>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</si>
  <si>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</si>
  <si>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</si>
  <si>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</si>
  <si>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</si>
  <si>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</si>
  <si>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</si>
  <si>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</si>
  <si>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</si>
  <si>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</si>
  <si>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</si>
  <si>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</si>
  <si>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</si>
  <si>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</si>
  <si>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</si>
  <si>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</si>
  <si>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</si>
  <si>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</si>
  <si>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</si>
  <si>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</si>
  <si>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</si>
  <si>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</si>
  <si>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</si>
  <si>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</si>
  <si>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</si>
  <si>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</si>
  <si>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</si>
  <si>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</si>
  <si>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</si>
  <si>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</si>
  <si>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</si>
  <si>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</si>
  <si>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</si>
  <si>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</si>
  <si>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</si>
  <si>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</si>
  <si>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</si>
  <si>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</si>
  <si>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</si>
  <si>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</si>
  <si>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</si>
  <si>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</si>
  <si>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</si>
  <si>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</si>
  <si>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</si>
  <si>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</si>
  <si>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</si>
  <si>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</si>
  <si>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</si>
  <si>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</si>
  <si>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</si>
  <si>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</si>
  <si>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</si>
  <si>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</si>
  <si>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</si>
  <si>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</si>
  <si>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</si>
  <si>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</si>
  <si>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</si>
  <si>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</si>
  <si>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</si>
  <si>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</si>
  <si>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</si>
  <si>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</si>
  <si>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</si>
  <si>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</si>
  <si>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</si>
  <si>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</si>
  <si>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</si>
  <si>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</si>
  <si>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</si>
  <si>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</si>
  <si>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</si>
  <si>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</si>
  <si>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</si>
  <si>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</si>
  <si>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</si>
  <si>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</si>
  <si>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</si>
  <si>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</si>
  <si>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</si>
  <si>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</si>
  <si>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</si>
  <si>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</si>
  <si>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</si>
  <si>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</si>
  <si>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</si>
  <si>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</si>
  <si>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</si>
  <si>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</si>
  <si>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</si>
  <si>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</si>
  <si>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</si>
  <si>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</si>
  <si>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</si>
  <si>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</si>
  <si>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</si>
  <si>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</si>
  <si>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</si>
  <si>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</si>
  <si>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</si>
  <si>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</si>
  <si>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</si>
  <si>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</si>
  <si>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</si>
  <si>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</si>
  <si>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</si>
  <si>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</si>
  <si>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</si>
  <si>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</si>
  <si>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</si>
  <si>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</si>
  <si>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</si>
  <si>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</si>
  <si>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</si>
  <si>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</si>
  <si>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</si>
  <si>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</si>
  <si>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</si>
  <si>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</si>
  <si>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</si>
  <si>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</si>
  <si>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</si>
  <si>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</si>
  <si>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</si>
  <si>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</si>
  <si>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</si>
  <si>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</si>
  <si>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</si>
  <si>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</si>
  <si>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</si>
  <si>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</si>
  <si>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</si>
  <si>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</si>
  <si>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</si>
  <si>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</si>
  <si>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</si>
  <si>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</si>
  <si>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</si>
  <si>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</si>
  <si>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</si>
  <si>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</si>
  <si>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</si>
  <si>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</si>
  <si>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</si>
  <si>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</si>
  <si>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</si>
  <si>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</si>
  <si>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</si>
  <si>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</si>
  <si>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</si>
  <si>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</si>
  <si>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</si>
  <si>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</si>
  <si>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</si>
  <si>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</si>
  <si>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</si>
  <si>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</si>
  <si>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</si>
  <si>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</si>
  <si>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</si>
  <si>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</si>
  <si>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</si>
  <si>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</si>
  <si>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</si>
  <si>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</si>
  <si>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</si>
  <si>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</si>
  <si>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</si>
  <si>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</si>
  <si>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</si>
  <si>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</si>
  <si>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</si>
  <si>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</si>
  <si>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</si>
  <si>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</si>
  <si>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</si>
  <si>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</si>
  <si>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</si>
  <si>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</si>
  <si>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</si>
  <si>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</si>
  <si>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</si>
  <si>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</si>
  <si>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</si>
  <si>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</si>
  <si>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</si>
  <si>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</si>
  <si>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</si>
  <si>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</si>
  <si>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</si>
  <si>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</si>
  <si>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</si>
  <si>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</si>
  <si>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</si>
  <si>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</si>
  <si>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</si>
  <si>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</si>
  <si>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</si>
  <si>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</si>
  <si>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</si>
  <si>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</si>
  <si>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</si>
  <si>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</si>
  <si>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</si>
  <si>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</si>
  <si>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</si>
  <si>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</si>
  <si>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</si>
  <si>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</si>
  <si>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</si>
  <si>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</si>
  <si>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</si>
  <si>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</si>
  <si>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</si>
  <si>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</si>
  <si>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</si>
  <si>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</si>
  <si>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</si>
  <si>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</si>
  <si>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</si>
  <si>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</si>
  <si>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</si>
  <si>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</si>
  <si>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</si>
  <si>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</si>
  <si>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</si>
  <si>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</si>
  <si>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</si>
  <si>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</si>
  <si>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</si>
  <si>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</si>
  <si>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</si>
  <si>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</si>
  <si>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</si>
  <si>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</si>
  <si>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</si>
  <si>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</si>
  <si>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</si>
  <si>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</si>
  <si>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</si>
  <si>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</si>
  <si>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</si>
  <si>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</si>
  <si>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</si>
  <si>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</si>
  <si>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</si>
  <si>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</si>
  <si>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</si>
  <si>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</si>
  <si>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</si>
  <si>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</si>
  <si>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</si>
  <si>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</si>
  <si>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</si>
  <si>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</si>
  <si>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</si>
  <si>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</si>
  <si>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</si>
  <si>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</si>
  <si>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</si>
  <si>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</si>
  <si>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</si>
  <si>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</si>
  <si>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</si>
  <si>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</si>
  <si>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</si>
  <si>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</si>
  <si>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</si>
  <si>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</si>
  <si>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</si>
  <si>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</si>
  <si>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</si>
  <si>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</si>
  <si>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</si>
  <si>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</si>
  <si>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</si>
  <si>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</si>
  <si>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</si>
  <si>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</si>
  <si>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</si>
  <si>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</si>
  <si>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</si>
  <si>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</si>
  <si>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</si>
  <si>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</si>
  <si>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</si>
  <si>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</si>
  <si>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</si>
  <si>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</si>
  <si>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</si>
  <si>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</si>
  <si>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</si>
  <si>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</si>
  <si>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</si>
  <si>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</si>
  <si>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</si>
  <si>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</si>
  <si>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</si>
  <si>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</si>
  <si>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</si>
  <si>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</si>
  <si>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</si>
  <si>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</si>
  <si>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</si>
  <si>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</si>
  <si>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</si>
  <si>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</si>
  <si>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</si>
  <si>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</si>
  <si>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</si>
  <si>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</si>
  <si>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</si>
  <si>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</si>
  <si>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</si>
  <si>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</si>
  <si>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</si>
  <si>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</si>
  <si>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</si>
  <si>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</si>
  <si>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</si>
  <si>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</si>
  <si>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</si>
  <si>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</si>
  <si>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</si>
  <si>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</si>
  <si>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</si>
  <si>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</si>
  <si>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</si>
  <si>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</si>
  <si>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</si>
  <si>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</si>
  <si>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</si>
  <si>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</si>
  <si>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</si>
  <si>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</si>
  <si>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</si>
  <si>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</si>
  <si>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</si>
  <si>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</si>
  <si>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</si>
  <si>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</si>
  <si>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</si>
  <si>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</si>
  <si>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</si>
  <si>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</si>
  <si>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</si>
  <si>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</si>
  <si>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</si>
  <si>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</si>
  <si>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</si>
  <si>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</si>
  <si>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</si>
  <si>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</si>
  <si>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</si>
  <si>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</si>
  <si>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</si>
  <si>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</si>
  <si>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</si>
  <si>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</si>
  <si>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</si>
  <si>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</si>
  <si>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</si>
  <si>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</si>
  <si>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</si>
  <si>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</si>
  <si>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</si>
  <si>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</si>
  <si>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</si>
  <si>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</si>
  <si>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</si>
  <si>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</si>
  <si>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</si>
  <si>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</si>
  <si>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</si>
  <si>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</si>
  <si>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</si>
  <si>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</si>
  <si>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</si>
  <si>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</si>
  <si>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</si>
  <si>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</si>
  <si>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</si>
  <si>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</si>
  <si>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</si>
  <si>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</si>
  <si>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</si>
  <si>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</si>
  <si>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</si>
  <si>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</si>
  <si>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</si>
  <si>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</si>
  <si>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</si>
  <si>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</si>
  <si>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</si>
  <si>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</si>
  <si>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</si>
  <si>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</si>
  <si>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</si>
  <si>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</si>
  <si>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</si>
  <si>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</si>
  <si>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</si>
  <si>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</si>
  <si>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</si>
  <si>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</si>
  <si>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</si>
  <si>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</si>
  <si>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</si>
  <si>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</si>
  <si>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</si>
  <si>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</si>
  <si>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</si>
  <si>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</si>
  <si>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</si>
  <si>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</si>
  <si>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</si>
  <si>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</si>
  <si>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</si>
  <si>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</si>
  <si>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</si>
  <si>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</si>
  <si>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</si>
  <si>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</si>
  <si>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</si>
  <si>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</si>
  <si>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</si>
  <si>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</si>
  <si>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</si>
  <si>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</si>
  <si>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</si>
  <si>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</si>
  <si>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</si>
  <si>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</si>
  <si>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</si>
  <si>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</si>
  <si>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</si>
  <si>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</si>
  <si>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</si>
  <si>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</si>
  <si>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</si>
  <si>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</si>
  <si>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</si>
  <si>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</si>
  <si>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</si>
  <si>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</si>
  <si>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</si>
  <si>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</si>
  <si>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</si>
  <si>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</si>
  <si>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</si>
  <si>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</si>
  <si>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</si>
  <si>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</si>
  <si>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</si>
  <si>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</si>
  <si>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</si>
  <si>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</si>
  <si>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</si>
  <si>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</si>
  <si>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</si>
  <si>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</si>
  <si>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</si>
  <si>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</si>
  <si>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</si>
  <si>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</si>
  <si>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</si>
  <si>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</si>
  <si>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</si>
  <si>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</si>
  <si>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</si>
  <si>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</si>
  <si>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</si>
  <si>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</si>
  <si>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</si>
  <si>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</si>
  <si>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</si>
  <si>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</si>
  <si>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</si>
  <si>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</si>
  <si>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</si>
  <si>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</si>
  <si>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</si>
  <si>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</si>
  <si>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</si>
  <si>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</si>
  <si>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</si>
  <si>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</si>
  <si>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</si>
  <si>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</si>
  <si>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</si>
  <si>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</si>
  <si>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</si>
  <si>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</si>
  <si>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</si>
  <si>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</si>
  <si>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</si>
  <si>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</si>
  <si>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</si>
  <si>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</si>
  <si>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</si>
  <si>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</si>
  <si>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</si>
  <si>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</si>
  <si>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</si>
  <si>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</si>
  <si>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</si>
  <si>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</si>
  <si>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</si>
  <si>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</si>
  <si>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</si>
  <si>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</si>
  <si>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</si>
  <si>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</si>
  <si>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</si>
  <si>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</si>
  <si>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</si>
  <si>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</si>
  <si>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</si>
  <si>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</si>
  <si>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</si>
  <si>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</si>
  <si>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</si>
  <si>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</si>
  <si>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</si>
  <si>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</si>
  <si>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</si>
  <si>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</si>
  <si>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</si>
  <si>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</si>
  <si>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</si>
  <si>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</si>
  <si>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</si>
  <si>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</si>
  <si>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</si>
  <si>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</si>
  <si>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</si>
  <si>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</si>
  <si>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</si>
  <si>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</si>
  <si>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</si>
  <si>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</si>
  <si>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</si>
  <si>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</si>
  <si>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</si>
  <si>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</si>
  <si>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</si>
  <si>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</si>
  <si>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</si>
  <si>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</si>
  <si>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</si>
  <si>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</si>
  <si>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</si>
  <si>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</si>
  <si>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</si>
  <si>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</si>
  <si>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</si>
  <si>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</si>
  <si>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</si>
  <si>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</si>
  <si>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</si>
  <si>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</si>
  <si>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</si>
  <si>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</si>
  <si>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</si>
  <si>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</si>
  <si>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</si>
  <si>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</si>
  <si>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</si>
  <si>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</si>
  <si>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</si>
  <si>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</si>
  <si>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</si>
  <si>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</si>
  <si>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</si>
  <si>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</si>
  <si>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</si>
  <si>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</si>
  <si>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</si>
  <si>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</si>
  <si>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</si>
  <si>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</si>
  <si>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</si>
  <si>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</si>
  <si>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</si>
  <si>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</si>
  <si>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</si>
  <si>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</si>
  <si>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</si>
  <si>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</si>
  <si>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</si>
  <si>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</si>
  <si>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</si>
  <si>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</si>
  <si>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</si>
  <si>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</si>
  <si>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</si>
  <si>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</si>
  <si>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</si>
  <si>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</si>
  <si>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</si>
  <si>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</si>
  <si>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</si>
  <si>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</si>
  <si>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</si>
  <si>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</si>
  <si>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</si>
  <si>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</si>
  <si>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</si>
  <si>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</si>
  <si>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</si>
  <si>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</si>
  <si>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</si>
  <si>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</si>
  <si>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</si>
  <si>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</si>
  <si>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</si>
  <si>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</si>
  <si>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</si>
  <si>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</si>
  <si>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</si>
  <si>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</si>
  <si>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</si>
  <si>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</si>
  <si>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</si>
  <si>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</si>
  <si>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</si>
  <si>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</si>
  <si>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</si>
  <si>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</si>
  <si>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</si>
  <si>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</si>
  <si>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</si>
  <si>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</si>
  <si>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</si>
  <si>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</si>
  <si>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</si>
  <si>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</si>
  <si>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</si>
  <si>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</si>
  <si>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</si>
  <si>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</si>
  <si>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</si>
  <si>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</si>
  <si>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</si>
  <si>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</si>
  <si>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</si>
  <si>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</si>
  <si>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</si>
  <si>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</si>
  <si>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</si>
  <si>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</si>
  <si>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</si>
  <si>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</si>
  <si>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</si>
  <si>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</si>
  <si>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</si>
  <si>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</si>
  <si>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</si>
  <si>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</si>
  <si>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</si>
  <si>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</si>
  <si>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</si>
  <si>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</si>
  <si>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</si>
  <si>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</si>
  <si>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</si>
  <si>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</si>
  <si>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</si>
  <si>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</si>
  <si>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</si>
  <si>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</si>
  <si>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</si>
  <si>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</si>
  <si>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</si>
  <si>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</si>
  <si>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</si>
  <si>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</si>
  <si>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</si>
  <si>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</si>
  <si>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</si>
  <si>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</si>
  <si>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</si>
  <si>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</si>
  <si>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</si>
  <si>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</si>
  <si>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</si>
  <si>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</si>
  <si>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</si>
  <si>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</si>
  <si>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</si>
  <si>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</si>
  <si>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</si>
  <si>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</si>
  <si>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</si>
  <si>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</si>
  <si>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</si>
  <si>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</si>
  <si>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</si>
  <si>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</si>
  <si>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</si>
  <si>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</si>
  <si>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</si>
  <si>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</si>
  <si>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</si>
  <si>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</si>
  <si>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</si>
  <si>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</si>
  <si>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</si>
  <si>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</si>
  <si>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</si>
  <si>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</si>
  <si>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</si>
  <si>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</si>
  <si>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</si>
  <si>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</si>
  <si>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</si>
  <si>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</si>
  <si>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</si>
  <si>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</si>
  <si>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</si>
  <si>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</si>
  <si>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</si>
  <si>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</si>
  <si>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</si>
  <si>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</si>
  <si>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</si>
  <si>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</si>
  <si>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</si>
  <si>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</si>
  <si>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</si>
  <si>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</si>
  <si>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</si>
  <si>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</si>
  <si>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</si>
  <si>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</si>
  <si>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</si>
  <si>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</si>
  <si>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</si>
  <si>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</si>
  <si>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</si>
  <si>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</si>
  <si>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</si>
  <si>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</si>
  <si>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</si>
  <si>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</si>
  <si>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</si>
  <si>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</si>
  <si>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</si>
  <si>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</si>
  <si>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</si>
  <si>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</si>
  <si>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</si>
  <si>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</si>
  <si>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</si>
  <si>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</si>
  <si>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</si>
  <si>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</si>
  <si>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</si>
  <si>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</si>
  <si>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</si>
  <si>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</si>
  <si>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</si>
  <si>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</si>
  <si>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</si>
  <si>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</si>
  <si>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</si>
  <si>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</si>
  <si>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</si>
  <si>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</si>
  <si>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</si>
  <si>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</si>
  <si>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</si>
  <si>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</si>
  <si>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</si>
  <si>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</si>
  <si>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Donya L. Thompson</t>
  </si>
  <si>
    <t>Deputy Chief Probation Officer</t>
  </si>
  <si>
    <t>530-822-4371</t>
  </si>
  <si>
    <t>donyat@co.sutter.ca.us</t>
  </si>
  <si>
    <t>Tim Rottman</t>
  </si>
  <si>
    <t>Admin and Finance Manager</t>
  </si>
  <si>
    <t>530-822-7320</t>
  </si>
  <si>
    <t>trottman@co.sutter.ca.us</t>
  </si>
  <si>
    <t>Sutter County Probation began a formal diversion program in 2021.  The data reported for tables labeled Gender and Race/Ethnic Group are for total Dispositions (Closed/Transferred/Informal Probation (654WIC)/Diversion/Petitions Filed.)</t>
  </si>
  <si>
    <t>Sutter County's JCPSS data reports 7 Technical Violations; however, it was learned in this process that department Support Staff enters this information into the JCPSS system as a "Referral" or as "Court," which is later interpreted by DOJ as a Technical Violation (for 2021 internal data indicates there was only one Violation of Probation Referral - referrals with only a technical violation as the allegation).</t>
  </si>
  <si>
    <t>Stepping Stones Aftercare</t>
  </si>
  <si>
    <t>Cognitive Behavioral Therapy for Substance Abusing Adolescents (CBT)</t>
  </si>
  <si>
    <t>The Parent Project</t>
  </si>
  <si>
    <t>Probation Mentoring Program</t>
  </si>
  <si>
    <t>Risk/Needs Assessment</t>
  </si>
  <si>
    <t xml:space="preserve">Sutter County Probation utilizes the Positive Achievement Change Tool (PACT):  A web based risk assessment tool which has been used by the Probation Department since 2008.  The PACT is utilized to determine a youth's risk to reoffend, as well as determine the Criminogenic Needs, and risk and protective factors.  Probation officers utilize the information to determine level of supervision, as well as in determining treatment needs/goals and case planning.  Every youth referred to Probation by law enforcement is assessed with the PACT pre-screen to determine risk to reoffend.  If a youth is referred to Court and/or will be under some type of supervision, a PACT full-screen will be completed to guide the focus of case-planning with the youth and their family.  
The tool also provides the Detention Risk Assessment Instrument, to aid in determining whether a youth needs to remain in detention while pending charges.  
YOBG funds assist in funding the licensing for use of the assessment tool.  
Youth under supervision are reassessed at minimum every six months; however, this usually happens more often due to changes in youth and family circumstances.  </t>
  </si>
  <si>
    <t>Gang Resistance and Education Training (GREAT)</t>
  </si>
  <si>
    <t>Transitional Aged Youth Supervision</t>
  </si>
  <si>
    <t>The TAY Supervision program is a pilot program we began in the Fall of 2019.  Two DPOs supervise approximately 30 Transitional-Aged Youth between the ages of 18 and 24.  The TAY offenders, all of whom are under a grant of Adult Formal Probation, are supervised within the Juvenile Services Division under the spirit of juvenile supervision, to include the understanding of adolescent brain development.  The TAY offenders are first considered for juvenile services and programs, and when needed, may be considered to receive youth behavioral health services versus adult behavioral health services as needed.  The Sutter County Court is aware of those youth participating in the TAY program and have agreed to hear Progress Review Hearings for the TAY offenders at the beginning of the Juvenile Delinquency Court calendar to maintain a more Juvenile Court-like approach.  AB1950 reduced the number of youth in this program, thus we have raised the age of entry in the program to 22 years of age and may raise it to 23 if needed.  Thus far, the feedback from those TAY offenders being supervised on the caseloads has been positive.  It is hopeful that as the pilot continues, the outcomes will show less violations/prison commitments/an overall reduction in recidivism, and thus more success for this population.</t>
  </si>
  <si>
    <t xml:space="preserve">Officers facilitated 3 Parent Project classes in FY21/22, 2 in English and 1 in Spanish, each of which was 10 weeks in length.  Facilitators provide activity-based instruction and step-by-step plans to help parents learn how to manage "strong willed" adolescent behavior problems at home.  Parents also attend support groups where they receive emotional and practical support from facilitators and other parents and practice implementing newly acquired skills and techniques (e.g., addressing problem behaviors, managing conflict, building positive self-concepts in their children).
YOBG funds were used to pay for Parent Project Training, Parent Project workbooks, group materials, refreshments and incentives for parents, as well a Zoom account to offer services virtually during the COVID 19 pandemic.
This program provides a hands-on opportunity for officers to work with parents of probationers and at-risk youth to provide the tools necessary to resolve at risk behavior within the home.
The program is best practice, but not yet evidence-based.  Research is on-going, but not yet published.  However, officers will divide the parents in groups for the program based on their child's risk to re-offend.  As there are no breaks during the sessions, parents in separate groups do not have the opportunity to co-mingle.
In FY21/22, there were 93 referrals to the English classes and 39 referrals for the Spanish class.  32 parents participated in the English classes.  17 parents participated in Spanish class.   </t>
  </si>
  <si>
    <t xml:space="preserve">The program, Cognitive Behavioral Therapy for Substance Abusing Adolescents, is 12 to 16 weeks in length, with the CBT Facilitator and the juvenile meeting weekly for 45 minutes to 1 hour on an individual basis.  Three of the sessions can be family sessions, if the juvenile agrees to said sessions.  There are four Core Modules and 11 Skills Modules.  Each session consists of a Check In/Review of Skills and At-Home Practice; Teaching Skills;  and Practice, Practice, Practice.  The program utilizes Motivational Interviewing for engagement and change processes, role-playing, and modeling.  The program also incorporates chemical testing to hold juveniles accountable throughout the program.  Sutter County Probation utilizes one Intervention Counselor and one Probation Officer to provide CBT services.  The program is modeled after the Cannabis Youth Treatment-Adolescent Community Reinforcement Approach.
The 15 sessions cover the following modules:  1. Motivation/Engagement; 2. Goal Setting; 3. Functional Analysis; 4. Coping with Cravings; 5. Communication Skills; 6. Anger Awareness/Anger Management; 7. Negative Affect Regulation; 8. Problem Solving; 9. Substance Refusal Skills; 10.  Social Support; 11.  Job-Seeking/Education; 12.  Coping with a Slip; 13.  Seemingly Irrelevant Decisions; 14.  HIV Risk Prevention; 15.  Termination; 16.  1, 2, 3 Family Sessions
Referrals for the program come from several sources, some of which are:  probation officers, school staff, law enforcement, direct contact from parents, other county agencies, and self-referrals.  JJCPA supports the staffing of the two facilitators, partial salary of the Deputy Chief for clinical supervision, and funds supplies for the program and incentives for contingency management.  
There were 27 referrals for substance abuse counseling in FY 21/22 and 15 assessed at the CBT program level.  12 youth were referred to other more appropriate programs, better serving the needs of the youth.  7 youth and/or their parents either refused the service or participated in "some sessions," although not enough sessions to successfully complete the program.  8 youth completed successfully.  </t>
  </si>
  <si>
    <t>Sutter County Probation continues to see an overall reduction in arrests and petitions filed.  Youth under any type of supervision seems to have stabilized around an average of 42 youth per year, based on the past 3 years.  We had an average of 45 youth per month under some type of supervision (informal, formal, wardship, Deferred Entry of Judgment) in the 2020-2021 fiscal year.  The number of referrals from law enforcement has also steadily decreased since 2008.  In 2021 we received 138 referrals from law enforcement, reduced from 165 in 2020, a decrease of 16.36%.  Contributing factors include:  continued prevention efforts; partnering with local schools and law enforcement to educate, provide prevention services, and interventions at a youth's most earliest entry point; state law changes; and an overall trauma-informed approach.  Further, Sutter County Probation adopted Evidence Based Practices (EBP) early, in 2008, and with a thoroughness and fidelity that created momentum for long-lasting change.  Many of these programs have shown great success and continue today.  Further, Sutter County continues to work collaboratively with both community and county partners to continually assess and modify programs to meet the needs of the population.  Further, we continue to adapt new legal mandates and changes in the juvenile justice system strategically to provide the best service possible to youth, families, and the community as a whole.  Sutter County has seen a rise in youth being arrested/cited for firearm-related offenses, both posssion and use of firearms.
Sutter Co. Probation continues to assess for Risk and Needs, utilize risk-based supervision and a Sanction/Incentive Matrix for graduated sanctions, as well as Intensive Case Management/Supervision for High Risk/High Needs youth and families.  Sutter County Probation also provides EBP programs, including Cognitive Behavioral Therapy for Substance Abusing Adolescents (CBT), The Change Companies Forward Thinking Journaling, Seeking Safety, Mentoring, and Matrix Intensive Outpatient Treatment for People With Stimulant Use Disorders, Becoming Me, and Voices.  We also provide The Parent Project program, a promising practice used throughout the nation.  FY 21/22, we provided the Gang Resistance Education and Training Program (GREAT); however, we have seen a drastic decrease in schools requesting facilitation of GREAT and a rise in interest for Digital Citizenship.  Thus, we will be piloting a Digital Citizenship curriculum with 6th and 8th graders in FY 22/23.  Schools and Probation are hoping this will address the negative social issues that seem to have arisen since distance learning during COVID-19 school closures, where online/social media use was the main type of communication for youth during that time.  
All Sutter County Probation programming continues to be available to the entire community, not just probation involved youth and families, free of charge, due to JJCPA/YOBG funding.  This has been a definite contributor to trend of reduced cites/arrests, as it allows for prevention/intervention before entering the juvenile justice system.  Referrals for programming are received from local schools, law enforcement, the Tri-County Juvenile Rehabilitation Facility, the Maxine Singer Youth Guidance Center, other county agencies, self-referral, and neighboring probation departments.  Sutter County Probation sets a high expectation for quality case management and case planning.  Probation Officers continually receive booster trainings on case planning, including meeting with the supervisor regulary to discuss case management and case planning in each and every case on their caseload.  Internal programming and psychological assessment for mental health and sex offending youth have assisted in reducing the number of youth in out-of-home placement over the past several years.  Currently, Sutter County Probation has one youth in home-based placement and one non-minor dependent, and co-supervises Child Welfare Services dependent youth on a lower level of probation (non-wardship) with positive feedback from youth that they feel their probation officer is an advocate and someone they can rely on and trust.  We continue to hold Child Family Team (CFT) meetings for any youth in need, to address issues before they rise to the level of Court involvement and/or out-of-home placement.  And continue Family Finding efforts at the youth's first probation meeting, regardless of whether Probation believes the case will be closed at intake.  Because JJCPA/YOBG funding allows us to house probation officers in several of our local schools (two high schools, one middle school, and one continuation school), probation officers are able to divert students who would normally be referred to probation by addressing matters immediately on school campus, providing direct service/programming to students, referral to services, and case management, which has resulted in less students being cited at school for school fights, etc.</t>
  </si>
  <si>
    <t>The Sutter County Probation Mentoring Program utilizes the Elements of Effective Practice for Mentoring with guidance through technical assistance from the Office of Juvenile Justice and Delinquency Prevention, which partners with The National Mentoring Resource Center.  The program matches youth and mentors who would agree to meet weekly for six months’ time.  Connecting youth to natural resources in the community is key in reducing recidivism and the hope is that the mentoring program will show positive outcomes in this area.  Initially, the program is being offered to youth with current or past probation involvement; it is hoped, the mentor population will increase enough to be able to open the service up for community referrals at some point.  The program began mid-FY 18-19 and since that time 18 community members submitted interest in becoming mentors, 6 of which made it through the extensive background process and were approved.  Mentors are continually matched with youth, as youth move out of the program. Backgrounds on other candidates for mentor are ongoing.  YOBG funds may be used to support this program.
Currently 5 mentors are active and matched with mentees.</t>
  </si>
  <si>
    <t>This multi-tiered program incorporates a graduated scale of supervision and family based service interventions to Wards and their families.  The juveniles are initially committed to the Maxine Singer Youth Guidance Center (MSYGC) for up to one year. Depending upon their behavior and participation in the program, the juvenile has the potential to complete the program sooner than one year, and in as little as 5 months. The MSYGC program consists of four phases, the juvenile obtaining more incentives as they work through the phases.  Acceptance into the MSYGC program begins with a multi-disciplinary assessment to determine the needs of the juvenile and their family and program-appropriateness.  Phase IV of the program includes a home furlough period with the juvenile returning to the program during the day.  Unfortunately, due to COVID, this phase was modified and youth complete the last two weeks of their detention time at home, on electronic monitoring.   There is now an Institutions Probation Officer, which allows for the the Stepping Stones Aftercare Program to be implemented immediately upon a youth entering the MSYGC program to create a solid re-entry plan between the juvenile, their family, and the community.  The MSYGC program also holds regular Child Family Team meetings and Multi-Disciplinary Team meetings for every youth.  Intensive supervision and support of the juvenile and their family continues from the date of commitment to and including six months after release from the MSYGC program.  The caseload is maintained by one Deputy Probation Officer, funded by JJCPA, who supervises no more than 15 juveniles at a time.  Services for these juveniles are family-centered and include detention-based as well as intensive community based treatment, supervision, drug treatment, education, recreation, life skills building, and other capacity building activities.  This program benefits from the team approach of MSYGC staff, the Institutions PO, and by families and the juvenile joining together to develop a collaborative case plan.  This approach is an expansion of the multidisciplinary, family-centered approach Sutter County has been working under since 1998.  There is success in using this approach in early intervention cases, and we have found similar success through the Aftercare program with juveniles already entrenched in the justice system.  This program has been in effect in Sutter County since 2002; however, it has also been previously funded by the Youthful Offender Block Grant.  Collaborative partners involved in the MSYGC program and The Stepping Stones program include the Counties of Yuba, Colusa and Sutter, as the MSYGC is a regional facility maintained by Yuba County.  Sutter County Probation Officers and/or Intervention Counselors provide Forward Thinking Journaling, substance abuse services, intensive supervision, and quality case planning.  Sutter-Yuba Behavioral Health and Wellpath provide counseling, medication, and family support services.  Yuba County Office of Education and Sutter County One Stop provide education and employment services to eligible juveniles.  YOBG funding may also used to provide incentives items to MSYGC and Aftercare youth.  In FY 2021/22, there were 9 Sutter County youth committed to the MSYGC program.  In FY 21/22, 6 youth participated in the program; 2 completed successfully, one moved out of state upon release from MYSGC, one failed to engage, and 2 are still in the program.</t>
  </si>
  <si>
    <t>Although Open Justice reports 305 arrests, our internal data reports only 126 referrals for 2021.  The 126 referrals include all cites and arrests for felonies, misdemeanors, infractions, and internal violations of probation that were sent to the probation department by law enforcement for the 2021 year.  Breakdown by gender and race was unable to be completed due to the OpenJustice website being down and limited data being available.</t>
  </si>
  <si>
    <t>Gang Resistance Education And Training (G.R.E.A.T.) is an evidence-based and effective gang and violence prevention program built around school-based, law enforcement officer-instructed classroom curricula. The Program is intended as an immunization against delinquency, youth violence, and gang membership for children in the years immediately before the prime ages for introduction into gangs and delinquent behavior.
During FY20-21 we were able to serve 5 schools, holding 16 GREAT classes.  After extensive debrief with the local schools, it was determined GREAT is no longer serving the most immediate need for students, thus it was decided we would move to a new curriculum in FY 22/23, Digital Citizenship, to address safe and appropriate online behaviors.</t>
  </si>
  <si>
    <r>
      <t>Probation officers are assigned offenders who attend local schools, including Yuba City High School, River Valley High School, Gray Avenue Middle School/Riverbend Elementary School (one staff covers both schools), and Feather River Academy.  Probation officers also provide services to identified at-risk students not on probation.  Two additional Probation Officers focus on addressing barriers and needs for students to attend school regularly.  Because of the reduced caseload size, intensive supervision, guidance and oversight is provided by these officers.  Many youth receiving intensive services have experienced past school failure, have gang involvement, or are at risk of gang involvement.  Officers may facilitate groups or coordinate athletic and extracurricular activities for both offenders and at-risk students.  Officers also provide truancy services and participate in Student Attendance Review Teams (SARTs) and the Student Attendance Review Board (SARB) to provide service recommendations and referral brokerage to students and families.  Officers regularly collaborate with community agencies to provide support for youth and families.  All youth on some type of probation receive assessments and collaborative case plans, using SMART (Specific, Measurable, Attainable, Realistic, Timely) interventions, Sanctions/Incentives, and EBP programming.  School resource officers also assist the school by working at football games, school dances and graduations. SROs build rapport with students and families of at risk youth, and work with the school and community to provide safety for all students. 
Portions of salary and benefits for Deputy Probation Officers, with a small amount set aside to assist with needs of youth and to pay for any added services over the year are covered in this area.  Without YOBG funds, caseload ratios would not be possible at the current level to deliver evidence-based practices.  Title IV-E, Yuba City Unified School District, Sutter County Superintendent of Schools, and Juvenile Probation Funding (JPF) revenue are used to offset the remaining portions of the officers’ salaries/benefits. 
The school-based officers also use The Change Companies curriculum with probation and at-risk students</t>
    </r>
    <r>
      <rPr>
        <sz val="10"/>
        <color rgb="FFFF0000"/>
        <rFont val="Arial"/>
        <family val="2"/>
      </rPr>
      <t xml:space="preserve"> </t>
    </r>
    <r>
      <rPr>
        <sz val="10"/>
        <rFont val="Arial"/>
        <family val="2"/>
      </rPr>
      <t xml:space="preserve">(156 youth were referred and 76 were served in this capacity for FY21/22). The school-based officers also assist with the multi-disciplinary Threat Assessment Protocol, a Protocol developed in partnership with the county school administrators, Sutter-Yuba Behavioral Health, Probation, and local law enforcement, which is utilized when a student makes a threat against another student, school staff, or the school as a whole.  The school-based officers ensure all parties work collaboratively to assess whether the threat is credible, and that the youth receives a Psychiatric Emergency Services assessment.  
Reduced caseloads for officers on and off campus also allow the officers to concentrate their efforts and to provide additional support services to students, and preventative programs (e.g., Digital Citizenship and Forward Thinking Journaling), which would not be possible when caseloads are less targeted or specialized.  The Principles of Effective Intervention are used in assessing, case planning, and case management of offenders.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</si>
</sst>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ottman@co.sutter.ca.us" TargetMode="External"/><Relationship Id="rId1" Type="http://schemas.openxmlformats.org/officeDocument/2006/relationships/hyperlink" Target="mailto:donyat@co.sutter.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8" activePane="bottomLeft" state="frozen"/>
      <selection pane="bottomLeft" activeCell="A25" sqref="A25:J25"/>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453</v>
      </c>
      <c r="B24" s="244"/>
      <c r="C24" s="244"/>
      <c r="D24" s="244"/>
      <c r="E24" s="245"/>
      <c r="F24" s="246">
        <v>44810</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935</v>
      </c>
      <c r="B34" s="235"/>
      <c r="C34" s="236"/>
      <c r="D34" s="237" t="s">
        <v>936</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CE30C62F-AD6B-4C72-BEFA-93542F06557F}"/>
    <hyperlink ref="D34" r:id="rId2" xr:uid="{0DD72488-B6B7-4E2F-90C6-78C51A6A6BC8}"/>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Sutter</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Sutter</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Sutter</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Sutter</v>
      </c>
    </row>
    <row r="2" spans="1:2" x14ac:dyDescent="0.2">
      <c r="A2" t="s">
        <v>541</v>
      </c>
      <c r="B2" s="25">
        <f>Reportdate</f>
        <v>44810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Donya L. Thompson</v>
      </c>
    </row>
    <row r="10" spans="1:2" x14ac:dyDescent="0.2">
      <c r="A10" t="s">
        <v>218</v>
      </c>
      <c r="B10" t="str">
        <f>primarytitle</f>
        <v>Deputy Chief Probation Officer</v>
      </c>
    </row>
    <row r="11" spans="1:2" x14ac:dyDescent="0.2">
      <c r="A11" t="s">
        <v>217</v>
      </c>
      <c r="B11" t="str">
        <f>primphone</f>
        <v>530-822-4371</v>
      </c>
    </row>
    <row r="12" spans="1:2" x14ac:dyDescent="0.2">
      <c r="A12" t="s">
        <v>193</v>
      </c>
      <c r="B12" s="10" t="str">
        <f>preemail</f>
        <v>donyat@co.sutter.ca.us</v>
      </c>
    </row>
    <row r="13" spans="1:2" x14ac:dyDescent="0.2">
      <c r="A13" t="s">
        <v>365</v>
      </c>
      <c r="B13" t="str">
        <f>seccontact</f>
        <v>Tim Rottman</v>
      </c>
    </row>
    <row r="14" spans="1:2" x14ac:dyDescent="0.2">
      <c r="A14" t="s">
        <v>366</v>
      </c>
      <c r="B14" t="str">
        <f>seccontitle</f>
        <v>Admin and Finance Manager</v>
      </c>
    </row>
    <row r="15" spans="1:2" x14ac:dyDescent="0.2">
      <c r="A15" t="s">
        <v>367</v>
      </c>
      <c r="B15" t="str">
        <f>secphone</f>
        <v>530-822-7320</v>
      </c>
    </row>
    <row r="16" spans="1:2" x14ac:dyDescent="0.2">
      <c r="A16" t="s">
        <v>368</v>
      </c>
      <c r="B16" t="str">
        <f>secemail</f>
        <v>trottman@co.sutter.ca.us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59060</v>
      </c>
    </row>
    <row r="24" spans="1:2" x14ac:dyDescent="0.2">
      <c r="A24" t="s">
        <v>548</v>
      </c>
      <c r="B24" s="11">
        <f>t1yobgserv</f>
        <v>1328</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302</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60690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Sutter</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Sutter</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Sutter</v>
      </c>
      <c r="B2" s="25">
        <f>Reportdate</f>
        <v>44810</v>
      </c>
      <c r="C2" s="24" t="e">
        <f>Chief</f>
        <v>#REF!</v>
      </c>
      <c r="D2" t="e">
        <f>Chiefphone2</f>
        <v>#REF!</v>
      </c>
      <c r="E2" s="10" t="e">
        <f>Address</f>
        <v>#REF!</v>
      </c>
      <c r="F2" s="10" t="e">
        <f>City</f>
        <v>#REF!</v>
      </c>
      <c r="G2" s="9" t="e">
        <f>ZIP</f>
        <v>#REF!</v>
      </c>
      <c r="H2" s="10" t="e">
        <f>Chiefemail2</f>
        <v>#REF!</v>
      </c>
      <c r="I2" t="str">
        <f>primcontact</f>
        <v>Donya L. Thompson</v>
      </c>
      <c r="J2" t="str">
        <f>primarytitle</f>
        <v>Deputy Chief Probation Officer</v>
      </c>
      <c r="K2" t="str">
        <f>primphone</f>
        <v>530-822-4371</v>
      </c>
      <c r="L2" s="10" t="str">
        <f>preemail</f>
        <v>donyat@co.sutter.ca.us</v>
      </c>
      <c r="M2" t="str">
        <f>seccontact</f>
        <v>Tim Rottman</v>
      </c>
      <c r="N2" t="str">
        <f>seccontitle</f>
        <v>Admin and Finance Manager</v>
      </c>
      <c r="O2" t="str">
        <f>secphone</f>
        <v>530-822-7320</v>
      </c>
      <c r="P2" t="str">
        <f>secemail</f>
        <v>trottman@co.sutter.ca.us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59060</v>
      </c>
      <c r="X2" s="11">
        <f>t1yobgserv</f>
        <v>1328</v>
      </c>
      <c r="Y2" s="11">
        <f>t1yobgprof</f>
        <v>0</v>
      </c>
      <c r="Z2" s="11">
        <f>t1yobgcbo</f>
        <v>0</v>
      </c>
      <c r="AA2" s="11">
        <f>t1yobgequip</f>
        <v>0</v>
      </c>
      <c r="AB2" s="11">
        <f>t1yobgadmin</f>
        <v>302</v>
      </c>
      <c r="AC2" s="11">
        <f>t1yobgothr1</f>
        <v>0</v>
      </c>
      <c r="AD2" s="11">
        <f>t1yobgothr2</f>
        <v>0</v>
      </c>
      <c r="AE2" s="11">
        <f>t1yobgothr3</f>
        <v>0</v>
      </c>
      <c r="AF2" s="11">
        <f>t1yobgtot</f>
        <v>60690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Sutter</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Sutter</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Sutter</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1</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41</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61</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114</v>
      </c>
      <c r="J14" s="302"/>
      <c r="K14" s="97"/>
      <c r="L14" s="97"/>
      <c r="M14" s="97"/>
      <c r="N14" s="97"/>
      <c r="O14" s="98"/>
    </row>
    <row r="15" spans="1:24" ht="14.25" x14ac:dyDescent="0.2">
      <c r="A15" s="91"/>
      <c r="B15" s="45"/>
      <c r="C15" s="128"/>
      <c r="D15" s="128"/>
      <c r="E15" s="310" t="s">
        <v>815</v>
      </c>
      <c r="F15" s="310"/>
      <c r="G15" s="310"/>
      <c r="H15" s="310"/>
      <c r="I15" s="304">
        <v>37</v>
      </c>
      <c r="J15" s="305"/>
      <c r="K15" s="97"/>
      <c r="L15" s="97"/>
      <c r="M15" s="97"/>
      <c r="N15" s="97"/>
      <c r="O15" s="98"/>
    </row>
    <row r="16" spans="1:24" ht="15" x14ac:dyDescent="0.25">
      <c r="A16" s="102"/>
      <c r="B16" s="45"/>
      <c r="C16" s="128"/>
      <c r="D16" s="128"/>
      <c r="E16" s="306" t="s">
        <v>827</v>
      </c>
      <c r="F16" s="306"/>
      <c r="G16" s="306"/>
      <c r="H16" s="306"/>
      <c r="I16" s="311">
        <f>SUM(I14:J15)</f>
        <v>151</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64</v>
      </c>
      <c r="J20" s="302"/>
      <c r="K20" s="97"/>
      <c r="L20" s="97"/>
      <c r="M20" s="97"/>
      <c r="N20" s="97"/>
      <c r="O20" s="98"/>
    </row>
    <row r="21" spans="1:24" ht="14.25" x14ac:dyDescent="0.2">
      <c r="A21" s="102"/>
      <c r="B21" s="128"/>
      <c r="C21" s="128"/>
      <c r="D21" s="128"/>
      <c r="E21" s="310" t="s">
        <v>818</v>
      </c>
      <c r="F21" s="310"/>
      <c r="G21" s="310"/>
      <c r="H21" s="310"/>
      <c r="I21" s="313">
        <v>56</v>
      </c>
      <c r="J21" s="314"/>
      <c r="K21" s="97"/>
      <c r="L21" s="97"/>
      <c r="M21" s="97"/>
      <c r="N21" s="97"/>
      <c r="O21" s="98"/>
    </row>
    <row r="22" spans="1:24" ht="14.25" x14ac:dyDescent="0.2">
      <c r="A22" s="102"/>
      <c r="B22" s="128"/>
      <c r="C22" s="128"/>
      <c r="D22" s="128"/>
      <c r="E22" s="300" t="s">
        <v>819</v>
      </c>
      <c r="F22" s="300"/>
      <c r="G22" s="300"/>
      <c r="H22" s="300"/>
      <c r="I22" s="301">
        <v>8</v>
      </c>
      <c r="J22" s="302"/>
      <c r="K22" s="97"/>
      <c r="L22" s="97"/>
      <c r="M22" s="97"/>
      <c r="N22" s="97"/>
      <c r="O22" s="98"/>
    </row>
    <row r="23" spans="1:24" ht="14.25" x14ac:dyDescent="0.2">
      <c r="A23" s="102"/>
      <c r="B23" s="128"/>
      <c r="C23" s="128"/>
      <c r="D23" s="128"/>
      <c r="E23" s="310" t="s">
        <v>820</v>
      </c>
      <c r="F23" s="310"/>
      <c r="G23" s="310"/>
      <c r="H23" s="310"/>
      <c r="I23" s="304">
        <v>1</v>
      </c>
      <c r="J23" s="305"/>
      <c r="K23" s="97"/>
      <c r="L23" s="97"/>
      <c r="M23" s="97"/>
      <c r="N23" s="97"/>
      <c r="O23" s="98"/>
    </row>
    <row r="24" spans="1:24" ht="14.25" x14ac:dyDescent="0.2">
      <c r="A24" s="102"/>
      <c r="B24" s="128"/>
      <c r="C24" s="128"/>
      <c r="D24" s="128"/>
      <c r="E24" s="300" t="s">
        <v>821</v>
      </c>
      <c r="F24" s="300"/>
      <c r="G24" s="300"/>
      <c r="H24" s="300"/>
      <c r="I24" s="301">
        <v>0</v>
      </c>
      <c r="J24" s="302"/>
      <c r="K24" s="97"/>
      <c r="L24" s="97"/>
      <c r="M24" s="97"/>
      <c r="N24" s="97"/>
      <c r="O24" s="98"/>
    </row>
    <row r="25" spans="1:24" ht="14.25" x14ac:dyDescent="0.2">
      <c r="A25" s="102"/>
      <c r="B25" s="128"/>
      <c r="C25" s="128"/>
      <c r="D25" s="128"/>
      <c r="E25" s="310" t="s">
        <v>822</v>
      </c>
      <c r="F25" s="310"/>
      <c r="G25" s="310"/>
      <c r="H25" s="310"/>
      <c r="I25" s="304">
        <v>1</v>
      </c>
      <c r="J25" s="305"/>
      <c r="K25" s="97"/>
      <c r="L25" s="97"/>
      <c r="M25" s="97"/>
      <c r="N25" s="97"/>
      <c r="O25" s="98"/>
    </row>
    <row r="26" spans="1:24" ht="14.25" x14ac:dyDescent="0.2">
      <c r="A26" s="102"/>
      <c r="B26" s="128"/>
      <c r="C26" s="128"/>
      <c r="D26" s="128"/>
      <c r="E26" s="300" t="s">
        <v>823</v>
      </c>
      <c r="F26" s="300"/>
      <c r="G26" s="300"/>
      <c r="H26" s="300"/>
      <c r="I26" s="301">
        <v>21</v>
      </c>
      <c r="J26" s="302"/>
      <c r="K26" s="97"/>
      <c r="L26" s="97"/>
      <c r="M26" s="97"/>
      <c r="N26" s="97"/>
      <c r="O26" s="98"/>
    </row>
    <row r="27" spans="1:24" ht="15" x14ac:dyDescent="0.25">
      <c r="A27" s="102"/>
      <c r="B27" s="128"/>
      <c r="C27" s="128"/>
      <c r="D27" s="128"/>
      <c r="E27" s="306" t="s">
        <v>827</v>
      </c>
      <c r="F27" s="306"/>
      <c r="G27" s="306"/>
      <c r="H27" s="306"/>
      <c r="I27" s="311">
        <f>SUM(I20:J26)</f>
        <v>151</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t="s">
        <v>937</v>
      </c>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9"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Sutter</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61</v>
      </c>
      <c r="K7" s="360"/>
      <c r="L7" s="45"/>
      <c r="M7" s="45"/>
      <c r="N7" s="45"/>
      <c r="O7" s="92"/>
    </row>
    <row r="8" spans="1:37" ht="14.1" customHeight="1" x14ac:dyDescent="0.2">
      <c r="A8" s="91"/>
      <c r="B8" s="128"/>
      <c r="C8" s="128"/>
      <c r="D8" s="353" t="s">
        <v>890</v>
      </c>
      <c r="E8" s="354"/>
      <c r="F8" s="354"/>
      <c r="G8" s="354"/>
      <c r="H8" s="354"/>
      <c r="I8" s="355"/>
      <c r="J8" s="361">
        <v>0</v>
      </c>
      <c r="K8" s="362"/>
      <c r="L8" s="125"/>
      <c r="M8" s="125"/>
      <c r="N8" s="125"/>
      <c r="O8" s="126"/>
      <c r="P8" s="214"/>
    </row>
    <row r="9" spans="1:37" ht="14.1" customHeight="1" x14ac:dyDescent="0.2">
      <c r="A9" s="91"/>
      <c r="B9" s="128"/>
      <c r="C9" s="128"/>
      <c r="D9" s="356" t="s">
        <v>827</v>
      </c>
      <c r="E9" s="357"/>
      <c r="F9" s="357"/>
      <c r="G9" s="357"/>
      <c r="H9" s="357"/>
      <c r="I9" s="358"/>
      <c r="J9" s="363">
        <f>SUM(I7:J8)</f>
        <v>61</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3</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11</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35</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12</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35</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35</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7</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54</v>
      </c>
      <c r="K32" s="347"/>
      <c r="L32" s="125"/>
      <c r="M32" s="125"/>
      <c r="N32" s="125"/>
      <c r="O32" s="126"/>
      <c r="P32" s="214"/>
    </row>
    <row r="33" spans="1:37" ht="14.1" customHeight="1" x14ac:dyDescent="0.2">
      <c r="A33" s="91"/>
      <c r="B33" s="45"/>
      <c r="C33" s="45"/>
      <c r="D33" s="343" t="s">
        <v>815</v>
      </c>
      <c r="E33" s="344"/>
      <c r="F33" s="344"/>
      <c r="G33" s="344"/>
      <c r="H33" s="344"/>
      <c r="I33" s="345"/>
      <c r="J33" s="379">
        <v>7</v>
      </c>
      <c r="K33" s="380"/>
      <c r="L33" s="125"/>
      <c r="M33" s="125"/>
      <c r="N33" s="125"/>
      <c r="O33" s="126"/>
      <c r="P33" s="214"/>
    </row>
    <row r="34" spans="1:37" ht="14.1" customHeight="1" x14ac:dyDescent="0.2">
      <c r="A34" s="91"/>
      <c r="B34" s="45"/>
      <c r="C34" s="45"/>
      <c r="D34" s="384" t="s">
        <v>827</v>
      </c>
      <c r="E34" s="384"/>
      <c r="F34" s="384"/>
      <c r="G34" s="384"/>
      <c r="H34" s="384"/>
      <c r="I34" s="384"/>
      <c r="J34" s="381">
        <f>SUM(J32:K33)</f>
        <v>61</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27</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27</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3</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4</v>
      </c>
      <c r="K43" s="302"/>
      <c r="L43" s="125"/>
      <c r="M43" s="125"/>
      <c r="N43" s="125"/>
      <c r="O43" s="126"/>
      <c r="P43" s="214"/>
    </row>
    <row r="44" spans="1:37" ht="14.1" customHeight="1" x14ac:dyDescent="0.2">
      <c r="A44" s="91"/>
      <c r="B44" s="128"/>
      <c r="C44" s="128"/>
      <c r="D44" s="390" t="s">
        <v>827</v>
      </c>
      <c r="E44" s="391"/>
      <c r="F44" s="391"/>
      <c r="G44" s="391"/>
      <c r="H44" s="391"/>
      <c r="I44" s="391"/>
      <c r="J44" s="311">
        <f>SUM(J37:K43)</f>
        <v>61</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t="s">
        <v>938</v>
      </c>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33" sqref="A33:I5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Sutter</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131</v>
      </c>
      <c r="H9" s="328"/>
      <c r="I9" s="183"/>
    </row>
    <row r="10" spans="1:21" ht="15" x14ac:dyDescent="0.2">
      <c r="A10" s="165"/>
      <c r="B10" s="206"/>
      <c r="C10" s="409" t="s">
        <v>872</v>
      </c>
      <c r="D10" s="409"/>
      <c r="E10" s="409"/>
      <c r="F10" s="409"/>
      <c r="G10" s="397">
        <v>173</v>
      </c>
      <c r="H10" s="397"/>
      <c r="I10" s="183"/>
    </row>
    <row r="11" spans="1:21" ht="15" x14ac:dyDescent="0.2">
      <c r="A11" s="165"/>
      <c r="B11" s="206"/>
      <c r="C11" s="401" t="s">
        <v>873</v>
      </c>
      <c r="D11" s="401"/>
      <c r="E11" s="401"/>
      <c r="F11" s="401"/>
      <c r="G11" s="328">
        <v>1</v>
      </c>
      <c r="H11" s="328"/>
      <c r="I11" s="183"/>
    </row>
    <row r="12" spans="1:21" ht="15" x14ac:dyDescent="0.25">
      <c r="A12" s="165"/>
      <c r="B12" s="177"/>
      <c r="C12" s="306" t="s">
        <v>827</v>
      </c>
      <c r="D12" s="306"/>
      <c r="E12" s="306"/>
      <c r="F12" s="306"/>
      <c r="G12" s="406">
        <f>SUM(G9:H11)</f>
        <v>305</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c r="H16" s="328"/>
      <c r="I16" s="98"/>
    </row>
    <row r="17" spans="1:9" ht="14.25" x14ac:dyDescent="0.2">
      <c r="A17" s="102"/>
      <c r="B17" s="128"/>
      <c r="C17" s="310" t="s">
        <v>815</v>
      </c>
      <c r="D17" s="310"/>
      <c r="E17" s="310"/>
      <c r="F17" s="310"/>
      <c r="G17" s="397"/>
      <c r="H17" s="397"/>
      <c r="I17" s="98"/>
    </row>
    <row r="18" spans="1:9" ht="15" x14ac:dyDescent="0.25">
      <c r="A18" s="102"/>
      <c r="B18" s="128"/>
      <c r="C18" s="306" t="s">
        <v>827</v>
      </c>
      <c r="D18" s="306"/>
      <c r="E18" s="306"/>
      <c r="F18" s="306"/>
      <c r="G18" s="392">
        <f>SUM(G16:H17)</f>
        <v>0</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c r="H22" s="328"/>
      <c r="I22" s="98"/>
    </row>
    <row r="23" spans="1:9" ht="14.25" x14ac:dyDescent="0.2">
      <c r="A23" s="102"/>
      <c r="B23" s="128"/>
      <c r="C23" s="310" t="s">
        <v>818</v>
      </c>
      <c r="D23" s="310"/>
      <c r="E23" s="310"/>
      <c r="F23" s="310"/>
      <c r="G23" s="393"/>
      <c r="H23" s="393"/>
      <c r="I23" s="98"/>
    </row>
    <row r="24" spans="1:9" ht="14.25" x14ac:dyDescent="0.2">
      <c r="A24" s="102"/>
      <c r="B24" s="128"/>
      <c r="C24" s="300" t="s">
        <v>817</v>
      </c>
      <c r="D24" s="300"/>
      <c r="E24" s="300"/>
      <c r="F24" s="300"/>
      <c r="G24" s="328"/>
      <c r="H24" s="328"/>
      <c r="I24" s="98"/>
    </row>
    <row r="25" spans="1:9" ht="14.25" x14ac:dyDescent="0.2">
      <c r="A25" s="102"/>
      <c r="B25" s="128"/>
      <c r="C25" s="303" t="s">
        <v>512</v>
      </c>
      <c r="D25" s="303"/>
      <c r="E25" s="303"/>
      <c r="F25" s="303"/>
      <c r="G25" s="397"/>
      <c r="H25" s="397"/>
      <c r="I25" s="98"/>
    </row>
    <row r="26" spans="1:9" ht="15" x14ac:dyDescent="0.25">
      <c r="A26" s="102"/>
      <c r="B26" s="128"/>
      <c r="C26" s="306" t="s">
        <v>827</v>
      </c>
      <c r="D26" s="306"/>
      <c r="E26" s="306"/>
      <c r="F26" s="306"/>
      <c r="G26" s="392">
        <f>SUM(G22:H25)</f>
        <v>0</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t="s">
        <v>953</v>
      </c>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O28" sqref="O28"/>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Sutter</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950</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575" zoomScaleNormal="100" workbookViewId="0">
      <selection activeCell="O329" sqref="O329"/>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Sutter</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Sutter</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Sutter</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939</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t="s">
        <v>470</v>
      </c>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v>59060</v>
      </c>
      <c r="F132" s="466"/>
      <c r="G132" s="466"/>
      <c r="H132" s="466"/>
      <c r="I132" s="467"/>
      <c r="J132" s="467"/>
    </row>
    <row r="133" spans="1:16" x14ac:dyDescent="0.2">
      <c r="A133" s="513" t="s">
        <v>528</v>
      </c>
      <c r="B133" s="513"/>
      <c r="C133" s="513"/>
      <c r="D133" s="513"/>
      <c r="E133" s="448">
        <v>1328</v>
      </c>
      <c r="F133" s="448"/>
      <c r="G133" s="449"/>
      <c r="H133" s="449"/>
      <c r="I133" s="465"/>
      <c r="J133" s="465"/>
    </row>
    <row r="134" spans="1:16" x14ac:dyDescent="0.2">
      <c r="A134" s="517" t="s">
        <v>529</v>
      </c>
      <c r="B134" s="517"/>
      <c r="C134" s="517"/>
      <c r="D134" s="517"/>
      <c r="E134" s="466"/>
      <c r="F134" s="466"/>
      <c r="G134" s="466"/>
      <c r="H134" s="466"/>
      <c r="I134" s="467"/>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v>302</v>
      </c>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60690</v>
      </c>
      <c r="F142" s="453"/>
      <c r="G142" s="453">
        <f>SUM(G132:G141)</f>
        <v>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952</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Sutter</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940</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t="s">
        <v>536</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v>262658</v>
      </c>
      <c r="F184" s="466"/>
      <c r="G184" s="466"/>
      <c r="H184" s="466"/>
      <c r="I184" s="467"/>
      <c r="J184" s="467"/>
    </row>
    <row r="185" spans="1:20" x14ac:dyDescent="0.2">
      <c r="A185" s="462" t="s">
        <v>528</v>
      </c>
      <c r="B185" s="463"/>
      <c r="C185" s="463"/>
      <c r="D185" s="464"/>
      <c r="E185" s="448">
        <v>7413</v>
      </c>
      <c r="F185" s="448"/>
      <c r="G185" s="449"/>
      <c r="H185" s="449"/>
      <c r="I185" s="465"/>
      <c r="J185" s="465"/>
    </row>
    <row r="186" spans="1:20" x14ac:dyDescent="0.2">
      <c r="A186" s="457" t="s">
        <v>529</v>
      </c>
      <c r="B186" s="458"/>
      <c r="C186" s="458"/>
      <c r="D186" s="459"/>
      <c r="E186" s="466">
        <v>100</v>
      </c>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v>1041</v>
      </c>
      <c r="F188" s="466"/>
      <c r="G188" s="466"/>
      <c r="H188" s="466"/>
      <c r="I188" s="467"/>
      <c r="J188" s="467"/>
    </row>
    <row r="189" spans="1:20" x14ac:dyDescent="0.2">
      <c r="A189" s="462" t="s">
        <v>532</v>
      </c>
      <c r="B189" s="463"/>
      <c r="C189" s="463"/>
      <c r="D189" s="464"/>
      <c r="E189" s="448">
        <v>1356</v>
      </c>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272568</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949</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Sutter</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941</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497</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v>3439</v>
      </c>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v>17</v>
      </c>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3456</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948</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Sutter</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t="s">
        <v>489</v>
      </c>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t="s">
        <v>489</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v>328296</v>
      </c>
      <c r="H295" s="466"/>
      <c r="I295" s="467">
        <v>385713</v>
      </c>
      <c r="J295" s="467"/>
    </row>
    <row r="296" spans="1:10" x14ac:dyDescent="0.2">
      <c r="A296" s="462" t="s">
        <v>528</v>
      </c>
      <c r="B296" s="463"/>
      <c r="C296" s="463"/>
      <c r="D296" s="464"/>
      <c r="E296" s="448"/>
      <c r="F296" s="448"/>
      <c r="G296" s="449">
        <v>20370</v>
      </c>
      <c r="H296" s="449"/>
      <c r="I296" s="465">
        <v>2763</v>
      </c>
      <c r="J296" s="465"/>
    </row>
    <row r="297" spans="1:10" x14ac:dyDescent="0.2">
      <c r="A297" s="457" t="s">
        <v>529</v>
      </c>
      <c r="B297" s="458"/>
      <c r="C297" s="458"/>
      <c r="D297" s="459"/>
      <c r="E297" s="466"/>
      <c r="F297" s="466"/>
      <c r="G297" s="466">
        <v>242</v>
      </c>
      <c r="H297" s="466"/>
      <c r="I297" s="467"/>
      <c r="J297" s="467"/>
    </row>
    <row r="298" spans="1:10" x14ac:dyDescent="0.2">
      <c r="A298" s="462" t="s">
        <v>530</v>
      </c>
      <c r="B298" s="463"/>
      <c r="C298" s="463"/>
      <c r="D298" s="464"/>
      <c r="E298" s="448"/>
      <c r="F298" s="448"/>
      <c r="G298" s="449">
        <v>4838</v>
      </c>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v>1769</v>
      </c>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355515</v>
      </c>
      <c r="H305" s="453"/>
      <c r="I305" s="453">
        <f>SUM(I295:I304)</f>
        <v>388476</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955</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Sutter</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t="s">
        <v>942</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t="s">
        <v>495</v>
      </c>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v>97</v>
      </c>
      <c r="H354" s="449"/>
      <c r="I354" s="465">
        <v>817</v>
      </c>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97</v>
      </c>
      <c r="H363" s="453"/>
      <c r="I363" s="453">
        <f>SUM(I353:I362)</f>
        <v>817</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951</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Sutter</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t="s">
        <v>943</v>
      </c>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t="s">
        <v>502</v>
      </c>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v>7884</v>
      </c>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v>39</v>
      </c>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7923</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t="s">
        <v>944</v>
      </c>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Sutter</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t="s">
        <v>945</v>
      </c>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t="s">
        <v>485</v>
      </c>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v>52</v>
      </c>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52</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t="s">
        <v>954</v>
      </c>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Sutter</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t="s">
        <v>946</v>
      </c>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t="s">
        <v>489</v>
      </c>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v>267538</v>
      </c>
      <c r="H527" s="466"/>
      <c r="I527" s="467"/>
      <c r="J527" s="467"/>
    </row>
    <row r="528" spans="1:10" x14ac:dyDescent="0.2">
      <c r="A528" s="462" t="s">
        <v>528</v>
      </c>
      <c r="B528" s="463"/>
      <c r="C528" s="463"/>
      <c r="D528" s="464"/>
      <c r="E528" s="448"/>
      <c r="F528" s="448"/>
      <c r="G528" s="449">
        <v>560</v>
      </c>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v>1340</v>
      </c>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269438</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t="s">
        <v>947</v>
      </c>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Sutter</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Sutter</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Sutter</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Sutter</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Sutter</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Sutter</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Sutter</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Sutter</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Sutter</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Sutter</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Sutter</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Sutter</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Sutter</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Sutter</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Sutter</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Sutter</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Sutter</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Sutter</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Sutter</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Sutter</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Sutter</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Sutter</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Sutter</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151</v>
      </c>
      <c r="E10" s="130"/>
      <c r="F10" s="39"/>
      <c r="G10" s="571" t="s">
        <v>847</v>
      </c>
      <c r="H10" s="571"/>
      <c r="I10" s="572"/>
      <c r="J10" s="174">
        <f>'REPORT 1'!$I$27</f>
        <v>151</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61</v>
      </c>
      <c r="E17" s="39"/>
      <c r="F17" s="39"/>
      <c r="G17" s="575" t="s">
        <v>847</v>
      </c>
      <c r="H17" s="575"/>
      <c r="I17" s="576"/>
      <c r="J17" s="173">
        <f>'REPORT 3'!$J$34</f>
        <v>61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35</v>
      </c>
      <c r="E21" s="39"/>
      <c r="F21" s="39"/>
      <c r="G21" s="575" t="s">
        <v>847</v>
      </c>
      <c r="H21" s="575"/>
      <c r="I21" s="576"/>
      <c r="J21" s="173">
        <f>'REPORT 3'!$J$44</f>
        <v>61</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305</v>
      </c>
      <c r="G28" s="575" t="s">
        <v>847</v>
      </c>
      <c r="H28" s="575"/>
      <c r="I28" s="576"/>
      <c r="J28" s="175">
        <f>'ARREST REPORT'!$G$18</f>
        <v>0</v>
      </c>
    </row>
    <row r="31" spans="1:10" ht="15" x14ac:dyDescent="0.25">
      <c r="G31" s="569" t="s">
        <v>816</v>
      </c>
      <c r="H31" s="569"/>
      <c r="I31" s="570"/>
      <c r="J31" s="171" t="s">
        <v>827</v>
      </c>
    </row>
    <row r="32" spans="1:10" s="1" customFormat="1" ht="15" x14ac:dyDescent="0.25">
      <c r="G32" s="575" t="s">
        <v>847</v>
      </c>
      <c r="H32" s="575"/>
      <c r="I32" s="576"/>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Donya Thompson</cp:lastModifiedBy>
  <cp:lastPrinted>2018-08-28T17:54:34Z</cp:lastPrinted>
  <dcterms:created xsi:type="dcterms:W3CDTF">2010-06-09T19:05:00Z</dcterms:created>
  <dcterms:modified xsi:type="dcterms:W3CDTF">2022-09-06T16:22:05Z</dcterms:modified>
</cp:coreProperties>
</file>