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pro\DFS\Profiles\costada\My Documents\Division Director\JJCPA File+YOBG\Combined JJCPA.YOBG Plans\Expenditure Reports\2022\"/>
    </mc:Choice>
  </mc:AlternateContent>
  <xr:revisionPtr revIDLastSave="0" documentId="13_ncr:1_{7575793A-B748-433A-86BA-42F43F982B45}"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<sst xmlns="http://schemas.openxmlformats.org/spreadsheetml/2006/main" count="2389" uniqueCount="948">
  <si>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</si>
  <si>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</si>
  <si>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</si>
  <si>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</si>
  <si>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</si>
  <si>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</si>
  <si>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</si>
  <si>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</si>
  <si>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</si>
  <si>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</si>
  <si>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</si>
  <si>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</si>
  <si>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</si>
  <si>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</si>
  <si>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</si>
  <si>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</si>
  <si>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</si>
  <si>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</si>
  <si>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</si>
  <si>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</si>
  <si>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</si>
  <si>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</si>
  <si>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</si>
  <si>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</si>
  <si>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</si>
  <si>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</si>
  <si>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</si>
  <si>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</si>
  <si>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</si>
  <si>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</si>
  <si>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</si>
  <si>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</si>
  <si>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</si>
  <si>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</si>
  <si>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</si>
  <si>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</si>
  <si>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</si>
  <si>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</si>
  <si>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</si>
  <si>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</si>
  <si>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</si>
  <si>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</si>
  <si>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</si>
  <si>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</si>
  <si>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</si>
  <si>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</si>
  <si>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</si>
  <si>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</si>
  <si>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</si>
  <si>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</si>
  <si>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</si>
  <si>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</si>
  <si>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</si>
  <si>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</si>
  <si>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</si>
  <si>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</si>
  <si>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</si>
  <si>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</si>
  <si>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</si>
  <si>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</si>
  <si>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</si>
  <si>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</si>
  <si>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</si>
  <si>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</si>
  <si>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</si>
  <si>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</si>
  <si>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</si>
  <si>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</si>
  <si>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</si>
  <si>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</si>
  <si>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</si>
  <si>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</si>
  <si>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</si>
  <si>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</si>
  <si>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</si>
  <si>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</si>
  <si>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</si>
  <si>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</si>
  <si>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</si>
  <si>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</si>
  <si>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</si>
  <si>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</si>
  <si>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</si>
  <si>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</si>
  <si>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</si>
  <si>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</si>
  <si>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</si>
  <si>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</si>
  <si>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</si>
  <si>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</si>
  <si>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</si>
  <si>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</si>
  <si>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</si>
  <si>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</si>
  <si>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</si>
  <si>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</si>
  <si>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</si>
  <si>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</si>
  <si>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</si>
  <si>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</si>
  <si>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</si>
  <si>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</si>
  <si>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</si>
  <si>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</si>
  <si>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</si>
  <si>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</si>
  <si>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</si>
  <si>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</si>
  <si>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</si>
  <si>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</si>
  <si>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</si>
  <si>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</si>
  <si>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</si>
  <si>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</si>
  <si>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</si>
  <si>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</si>
  <si>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</si>
  <si>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</si>
  <si>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</si>
  <si>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</si>
  <si>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</si>
  <si>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</si>
  <si>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</si>
  <si>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</si>
  <si>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</si>
  <si>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</si>
  <si>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</si>
  <si>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</si>
  <si>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</si>
  <si>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</si>
  <si>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</si>
  <si>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</si>
  <si>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</si>
  <si>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</si>
  <si>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</si>
  <si>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</si>
  <si>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</si>
  <si>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</si>
  <si>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</si>
  <si>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</si>
  <si>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</si>
  <si>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</si>
  <si>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</si>
  <si>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</si>
  <si>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</si>
  <si>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</si>
  <si>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</si>
  <si>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</si>
  <si>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</si>
  <si>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</si>
  <si>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</si>
  <si>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</si>
  <si>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</si>
  <si>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</si>
  <si>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</si>
  <si>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</si>
  <si>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</si>
  <si>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</si>
  <si>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</si>
  <si>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</si>
  <si>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</si>
  <si>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</si>
  <si>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</si>
  <si>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</si>
  <si>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</si>
  <si>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</si>
  <si>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</si>
  <si>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</si>
  <si>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</si>
  <si>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</si>
  <si>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</si>
  <si>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</si>
  <si>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</si>
  <si>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</si>
  <si>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</si>
  <si>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</si>
  <si>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</si>
  <si>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</si>
  <si>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</si>
  <si>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</si>
  <si>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</si>
  <si>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</si>
  <si>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</si>
  <si>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</si>
  <si>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</si>
  <si>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</si>
  <si>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</si>
  <si>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</si>
  <si>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</si>
  <si>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</si>
  <si>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</si>
  <si>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</si>
  <si>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</si>
  <si>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</si>
  <si>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</si>
  <si>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</si>
  <si>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</si>
  <si>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</si>
  <si>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</si>
  <si>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</si>
  <si>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</si>
  <si>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</si>
  <si>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</si>
  <si>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</si>
  <si>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</si>
  <si>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</si>
  <si>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</si>
  <si>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</si>
  <si>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</si>
  <si>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</si>
  <si>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</si>
  <si>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</si>
  <si>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</si>
  <si>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</si>
  <si>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</si>
  <si>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</si>
  <si>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</si>
  <si>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</si>
  <si>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</si>
  <si>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</si>
  <si>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</si>
  <si>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</si>
  <si>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</si>
  <si>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</si>
  <si>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</si>
  <si>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</si>
  <si>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</si>
  <si>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</si>
  <si>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</si>
  <si>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</si>
  <si>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</si>
  <si>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</si>
  <si>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</si>
  <si>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</si>
  <si>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</si>
  <si>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</si>
  <si>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</si>
  <si>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</si>
  <si>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</si>
  <si>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</si>
  <si>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</si>
  <si>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</si>
  <si>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</si>
  <si>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</si>
  <si>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</si>
  <si>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</si>
  <si>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</si>
  <si>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</si>
  <si>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</si>
  <si>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</si>
  <si>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</si>
  <si>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</si>
  <si>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</si>
  <si>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</si>
  <si>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</si>
  <si>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</si>
  <si>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</si>
  <si>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</si>
  <si>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</si>
  <si>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</si>
  <si>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</si>
  <si>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</si>
  <si>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</si>
  <si>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</si>
  <si>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</si>
  <si>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</si>
  <si>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</si>
  <si>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</si>
  <si>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</si>
  <si>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</si>
  <si>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</si>
  <si>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</si>
  <si>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</si>
  <si>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</si>
  <si>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</si>
  <si>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</si>
  <si>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</si>
  <si>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</si>
  <si>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</si>
  <si>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</si>
  <si>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</si>
  <si>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</si>
  <si>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</si>
  <si>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</si>
  <si>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</si>
  <si>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</si>
  <si>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</si>
  <si>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</si>
  <si>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</si>
  <si>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</si>
  <si>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</si>
  <si>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</si>
  <si>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</si>
  <si>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</si>
  <si>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</si>
  <si>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</si>
  <si>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</si>
  <si>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</si>
  <si>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</si>
  <si>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</si>
  <si>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</si>
  <si>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</si>
  <si>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</si>
  <si>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</si>
  <si>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</si>
  <si>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</si>
  <si>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</si>
  <si>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</si>
  <si>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</si>
  <si>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</si>
  <si>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</si>
  <si>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</si>
  <si>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</si>
  <si>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</si>
  <si>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</si>
  <si>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</si>
  <si>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</si>
  <si>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</si>
  <si>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</si>
  <si>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</si>
  <si>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</si>
  <si>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</si>
  <si>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</si>
  <si>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</si>
  <si>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</si>
  <si>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</si>
  <si>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</si>
  <si>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</si>
  <si>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</si>
  <si>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</si>
  <si>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</si>
  <si>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</si>
  <si>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</si>
  <si>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</si>
  <si>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</si>
  <si>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</si>
  <si>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</si>
  <si>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</si>
  <si>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</si>
  <si>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</si>
  <si>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</si>
  <si>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</si>
  <si>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</si>
  <si>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</si>
  <si>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</si>
  <si>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</si>
  <si>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</si>
  <si>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</si>
  <si>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</si>
  <si>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</si>
  <si>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</si>
  <si>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</si>
  <si>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</si>
  <si>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</si>
  <si>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</si>
  <si>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</si>
  <si>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</si>
  <si>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</si>
  <si>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</si>
  <si>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</si>
  <si>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</si>
  <si>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</si>
  <si>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</si>
  <si>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</si>
  <si>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</si>
  <si>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</si>
  <si>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</si>
  <si>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</si>
  <si>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</si>
  <si>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</si>
  <si>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</si>
  <si>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</si>
  <si>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</si>
  <si>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</si>
  <si>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</si>
  <si>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</si>
  <si>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</si>
  <si>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</si>
  <si>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</si>
  <si>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</si>
  <si>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</si>
  <si>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</si>
  <si>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</si>
  <si>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</si>
  <si>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</si>
  <si>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</si>
  <si>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</si>
  <si>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</si>
  <si>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</si>
  <si>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</si>
  <si>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</si>
  <si>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</si>
  <si>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</si>
  <si>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</si>
  <si>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</si>
  <si>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</si>
  <si>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</si>
  <si>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</si>
  <si>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</si>
  <si>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</si>
  <si>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</si>
  <si>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</si>
  <si>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</si>
  <si>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</si>
  <si>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</si>
  <si>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</si>
  <si>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</si>
  <si>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</si>
  <si>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</si>
  <si>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</si>
  <si>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</si>
  <si>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</si>
  <si>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</si>
  <si>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</si>
  <si>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</si>
  <si>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</si>
  <si>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</si>
  <si>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</si>
  <si>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</si>
  <si>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</si>
  <si>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</si>
  <si>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</si>
  <si>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</si>
  <si>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</si>
  <si>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</si>
  <si>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</si>
  <si>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</si>
  <si>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</si>
  <si>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</si>
  <si>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</si>
  <si>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</si>
  <si>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</si>
  <si>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</si>
  <si>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</si>
  <si>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</si>
  <si>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</si>
  <si>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</si>
  <si>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</si>
  <si>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</si>
  <si>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</si>
  <si>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</si>
  <si>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</si>
  <si>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</si>
  <si>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</si>
  <si>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</si>
  <si>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</si>
  <si>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</si>
  <si>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</si>
  <si>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</si>
  <si>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</si>
  <si>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</si>
  <si>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</si>
  <si>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</si>
  <si>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</si>
  <si>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</si>
  <si>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</si>
  <si>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</si>
  <si>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</si>
  <si>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</si>
  <si>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</si>
  <si>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</si>
  <si>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</si>
  <si>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</si>
  <si>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</si>
  <si>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</si>
  <si>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</si>
  <si>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</si>
  <si>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</si>
  <si>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</si>
  <si>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</si>
  <si>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</si>
  <si>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</si>
  <si>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</si>
  <si>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</si>
  <si>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</si>
  <si>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</si>
  <si>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</si>
  <si>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</si>
  <si>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</si>
  <si>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</si>
  <si>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</si>
  <si>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</si>
  <si>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</si>
  <si>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</si>
  <si>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</si>
  <si>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</si>
  <si>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</si>
  <si>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</si>
  <si>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</si>
  <si>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</si>
  <si>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</si>
  <si>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</si>
  <si>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</si>
  <si>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</si>
  <si>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</si>
  <si>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</si>
  <si>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</si>
  <si>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</si>
  <si>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</si>
  <si>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</si>
  <si>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</si>
  <si>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</si>
  <si>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</si>
  <si>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</si>
  <si>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</si>
  <si>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</si>
  <si>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</si>
  <si>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</si>
  <si>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</si>
  <si>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</si>
  <si>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</si>
  <si>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</si>
  <si>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</si>
  <si>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</si>
  <si>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</si>
  <si>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</si>
  <si>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</si>
  <si>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</si>
  <si>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</si>
  <si>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</si>
  <si>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</si>
  <si>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</si>
  <si>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</si>
  <si>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</si>
  <si>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</si>
  <si>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</si>
  <si>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</si>
  <si>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</si>
  <si>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</si>
  <si>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</si>
  <si>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</si>
  <si>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</si>
  <si>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</si>
  <si>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</si>
  <si>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</si>
  <si>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</si>
  <si>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</si>
  <si>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</si>
  <si>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</si>
  <si>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</si>
  <si>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</si>
  <si>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</si>
  <si>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</si>
  <si>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</si>
  <si>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</si>
  <si>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</si>
  <si>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</si>
  <si>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</si>
  <si>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</si>
  <si>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</si>
  <si>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</si>
  <si>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</si>
  <si>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</si>
  <si>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</si>
  <si>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</si>
  <si>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</si>
  <si>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</si>
  <si>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</si>
  <si>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</si>
  <si>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</si>
  <si>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</si>
  <si>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</si>
  <si>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</si>
  <si>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</si>
  <si>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</si>
  <si>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</si>
  <si>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</si>
  <si>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</si>
  <si>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</si>
  <si>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</si>
  <si>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</si>
  <si>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</si>
  <si>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</si>
  <si>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</si>
  <si>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</si>
  <si>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</si>
  <si>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</si>
  <si>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</si>
  <si>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</si>
  <si>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</si>
  <si>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</si>
  <si>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</si>
  <si>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</si>
  <si>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</si>
  <si>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</si>
  <si>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</si>
  <si>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</si>
  <si>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</si>
  <si>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</si>
  <si>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</si>
  <si>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</si>
  <si>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</si>
  <si>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</si>
  <si>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</si>
  <si>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</si>
  <si>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</si>
  <si>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</si>
  <si>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</si>
  <si>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</si>
  <si>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</si>
  <si>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</si>
  <si>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</si>
  <si>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</si>
  <si>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</si>
  <si>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</si>
  <si>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</si>
  <si>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</si>
  <si>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</si>
  <si>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</si>
  <si>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</si>
  <si>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</si>
  <si>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</si>
  <si>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</si>
  <si>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</si>
  <si>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</si>
  <si>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</si>
  <si>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</si>
  <si>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</si>
  <si>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</si>
  <si>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</si>
  <si>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</si>
  <si>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</si>
  <si>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</si>
  <si>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</si>
  <si>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</si>
  <si>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</si>
  <si>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</si>
  <si>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</si>
  <si>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</si>
  <si>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</si>
  <si>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</si>
  <si>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</si>
  <si>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</si>
  <si>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</si>
  <si>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</si>
  <si>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</si>
  <si>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</si>
  <si>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</si>
  <si>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</si>
  <si>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</si>
  <si>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</si>
  <si>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</si>
  <si>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</si>
  <si>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</si>
  <si>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</si>
  <si>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</si>
  <si>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</si>
  <si>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</si>
  <si>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</si>
  <si>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</si>
  <si>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</si>
  <si>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</si>
  <si>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</si>
  <si>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</si>
  <si>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</si>
  <si>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</si>
  <si>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</si>
  <si>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</si>
  <si>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</si>
  <si>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</si>
  <si>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</si>
  <si>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</si>
  <si>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</si>
  <si>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</si>
  <si>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</si>
  <si>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</si>
  <si>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</si>
  <si>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</si>
  <si>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</si>
  <si>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</si>
  <si>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</si>
  <si>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</si>
  <si>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</si>
  <si>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</si>
  <si>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</si>
  <si>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</si>
  <si>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</si>
  <si>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</si>
  <si>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</si>
  <si>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</si>
  <si>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</si>
  <si>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</si>
  <si>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</si>
  <si>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</si>
  <si>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</si>
  <si>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</si>
  <si>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</si>
  <si>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</si>
  <si>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</si>
  <si>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</si>
  <si>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</si>
  <si>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</si>
  <si>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</si>
  <si>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</si>
  <si>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</si>
  <si>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</si>
  <si>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</si>
  <si>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</si>
  <si>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</si>
  <si>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</si>
  <si>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</si>
  <si>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</si>
  <si>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</si>
  <si>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</si>
  <si>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</si>
  <si>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</si>
  <si>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</si>
  <si>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</si>
  <si>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</si>
  <si>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</si>
  <si>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</si>
  <si>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</si>
  <si>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</si>
  <si>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</si>
  <si>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</si>
  <si>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</si>
  <si>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</si>
  <si>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</si>
  <si>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</si>
  <si>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</si>
  <si>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</si>
  <si>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</si>
  <si>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</si>
  <si>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</si>
  <si>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</si>
  <si>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</si>
  <si>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</si>
  <si>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</si>
  <si>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</si>
  <si>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</si>
  <si>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</si>
  <si>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</si>
  <si>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</si>
  <si>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</si>
  <si>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</si>
  <si>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</si>
  <si>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</si>
  <si>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</si>
  <si>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</si>
  <si>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</si>
  <si>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</si>
  <si>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</si>
  <si>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</si>
  <si>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</si>
  <si>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</si>
  <si>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</si>
  <si>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</si>
  <si>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</si>
  <si>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</si>
  <si>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</si>
  <si>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</si>
  <si>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</si>
  <si>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</si>
  <si>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</si>
  <si>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</si>
  <si>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</si>
  <si>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</si>
  <si>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</si>
  <si>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</si>
  <si>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</si>
  <si>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</si>
  <si>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</si>
  <si>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</si>
  <si>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</si>
  <si>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</si>
  <si>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</si>
  <si>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</si>
  <si>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</si>
  <si>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</si>
  <si>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</si>
  <si>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</si>
  <si>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</si>
  <si>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</si>
  <si>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</si>
  <si>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</si>
  <si>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</si>
  <si>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</si>
  <si>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</si>
  <si>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</si>
  <si>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</si>
  <si>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</si>
  <si>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</si>
  <si>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</si>
  <si>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</si>
  <si>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</si>
  <si>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</si>
  <si>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</si>
  <si>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</si>
  <si>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</si>
  <si>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</si>
  <si>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</si>
  <si>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</si>
  <si>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</si>
  <si>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</si>
  <si>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</si>
  <si>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</si>
  <si>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</si>
  <si>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</si>
  <si>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</si>
  <si>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</si>
  <si>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</si>
  <si>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</si>
  <si>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</si>
  <si>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</si>
  <si>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</si>
  <si>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</si>
  <si>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</si>
  <si>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</si>
  <si>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</si>
  <si>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</si>
  <si>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</si>
  <si>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</si>
  <si>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</si>
  <si>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</si>
  <si>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</si>
  <si>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</si>
  <si>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</si>
  <si>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</si>
  <si>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</si>
  <si>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</si>
  <si>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</si>
  <si>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</si>
  <si>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</si>
  <si>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</si>
  <si>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</si>
  <si>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</si>
  <si>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</si>
  <si>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</si>
  <si>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</si>
  <si>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</si>
  <si>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</si>
  <si>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</si>
  <si>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</si>
  <si>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</si>
  <si>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</si>
  <si>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</si>
  <si>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</si>
  <si>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</si>
  <si>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</si>
  <si>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</si>
  <si>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</si>
  <si>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</si>
  <si>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</si>
  <si>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</si>
  <si>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</si>
  <si>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</si>
  <si>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</si>
  <si>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</si>
  <si>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</si>
  <si>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</si>
  <si>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</si>
  <si>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</si>
  <si>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</si>
  <si>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</si>
  <si>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</si>
  <si>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</si>
  <si>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</si>
  <si>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</si>
  <si>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</si>
  <si>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</si>
  <si>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</si>
  <si>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</si>
  <si>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</si>
  <si>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</si>
  <si>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</si>
  <si>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</si>
  <si>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</si>
  <si>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</si>
  <si>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</si>
  <si>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</si>
  <si>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</si>
  <si>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</si>
  <si>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</si>
  <si>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</si>
  <si>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</si>
  <si>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</si>
  <si>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</si>
  <si>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</si>
  <si>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</si>
  <si>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</si>
  <si>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</si>
  <si>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</si>
  <si>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</si>
  <si>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</si>
  <si>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</si>
  <si>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</si>
  <si>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</si>
  <si>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</si>
  <si>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</si>
  <si>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</si>
  <si>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</si>
  <si>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</si>
  <si>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</si>
  <si>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</si>
  <si>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</si>
  <si>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</si>
  <si>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</si>
  <si>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</si>
  <si>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</si>
  <si>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</si>
  <si>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</si>
  <si>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</si>
  <si>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</si>
  <si>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</si>
  <si>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</si>
  <si>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</si>
  <si>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</si>
  <si>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</si>
  <si>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</si>
  <si>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</si>
  <si>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</si>
  <si>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</si>
  <si>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</si>
  <si>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</si>
  <si>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</si>
  <si>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</si>
  <si>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</si>
  <si>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</si>
  <si>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</si>
  <si>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</si>
  <si>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</si>
  <si>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</si>
  <si>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</si>
  <si>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</si>
  <si>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</si>
  <si>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</si>
  <si>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</si>
  <si>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</si>
  <si>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</si>
  <si>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David Costa</t>
  </si>
  <si>
    <t>Division Director-Juvenile Field Services</t>
  </si>
  <si>
    <t>209-525-4505</t>
  </si>
  <si>
    <t>costada@stanpro.org</t>
  </si>
  <si>
    <t>Intensive Juvenile Supervision</t>
  </si>
  <si>
    <t>Home Supervision</t>
  </si>
  <si>
    <t>Mental Health/ AOD Services/ In-Custody Treatment</t>
  </si>
  <si>
    <t>Gender Responsive Alternatives to Detention (GRAD)</t>
  </si>
  <si>
    <t>Youth Assessment Center</t>
  </si>
  <si>
    <t xml:space="preserve">The Intensive Juvenile Supervision (IJS) Unit provides intensive, community-based supervision of high-risk wards and the enforcement, or clearance, of juvenile court warrants.  The objective is to reduce juvenile crime and gang involvement and increase offender accountability by actively enforcing outstanding juvenile court warrants and supervising higher risk youth.  This intensive supervision unit focuses supervision on those youth with higher risk/needs factors based on our Department's Juvenile Assessment and Intervention System (JAIS) assessment tool.  
</t>
  </si>
  <si>
    <t>Funds were used to pay for salary and benefit costs for one (1) Crime Analyst.
The Analyst is responsible to prepare and disseminate research reports, compliance reports, and other related memoranda as necessary and as directed by the Research Data Manager. The analyst will also assist officers and Administrators in daily operations, by providing needed data-related information for decision-making and planning.  The staffing of a crime analyst will remain for FY 22/23.</t>
  </si>
  <si>
    <t>For those youth who are lower risk or do not meet eligibility for Juvenile Justice Mental Health services, additional Community-Based Organization/non-profit options were pursued with contracts for Mental Health, Substance Abuse and Victim Awareness that were started in early January 2019 and continued through the 21/22 Fiscal Year.
During this Fiscal Year, contracts were continued with Center for Human Services (CHS) and Haven Women's Center to provide mental health, substance abuse and victim awareness counseling for youth.   A contract was also continued through the end of this Fiscal Year to provide staffing from CHS to assist Probation staff in delivering a Cognitive Behavioral Intervention course called Choices to incarcerated youth.  The Choices curriculum is based on training received from a partnership with the University of Cincinnati.  The curriculum is evidence-based.  A new contract was introduced this Fiscal Year with Leaders in Community Alternatives (LCA) to further expand Cognitive Behavioral Intervention Courses to out-of-custody youth. 
During this Fiscal Year, improvements were made to one of the buildings on the Juvenile Probation campus to create the Juvenile Programing Center (JPC).  The JPC contains multiple classroom spaces for programming as well as smaller interview rooms where service providers can meet with youth.  The JPC has become the centralized location for many of the services provided to youth on probation.
All contracts, other than a contract with CHS for Choices programing in custody, will continue in FY 22/23.  A contract with LCA beginning in the 22/23 Fiscal Year will replace and expand upon the Cognitive Behavioral Intervention Courses provided to youth in custody.</t>
  </si>
  <si>
    <t>The Juvenile Hall provides temporary and extended detention for those youth awaiting detention, jurisdictional or dispositional hearings. Programming for both pre-adjudicated and post-adjudicated youth was also provided. The facility provided academic and vocational education programs, mental health and other programs which promote a sense of self-discipline and responsibility. The Juvenile Hall also housed youth who were pending out-of-home placement or had violated their orders and were returned to benefit from services at the Juvenile Hall.
Funds paid for salary and benefit costs for additional positions to staff the facility while providing supervision services to youth detained in the Juvenile Hall.  As part of the Culinary Trade Program, a staff/cook was paid for out of these funds to work directly with the youth in the development of meal plans, kitchen safety, meal preparation, and overall on-site culinary training for youth. 
Funds paid for salary and benefit costs for six (6) additional Probation Corrections Officer II positions to staff the facility while providing supervision services to youth detained in the Juvenile Hall.  One (1) Supervising Probation Corrections Officer was added to oversee the additional staff. One (1) Deputy Probation Officer position was also funded to facilitate programming for youth in the facility.</t>
  </si>
  <si>
    <t xml:space="preserve">Based on current JCPSS data, 2021 arrests (both felony and misdemeanor) for youth under the age of 18 in Stanislaus County decreased from the previous year approximately 31% and 26%, respectively. Arrests had decreased 17% and 20%, respectively, in 2020, showing a significant downward trend over the last two years.  Much of this decrease is likely attributed to the impacts of COVID-19 on the community.  Additionally, there was an 10% decrease in the number of newly declared wards from last fiscal year, dropping from 145 to 130 new wards.     
Despite the above mentioned downward trends, there was a 34% increase in the number of subsequent petitions filed from the previous year (82 in FY 21/22 and 61 in FY 20/21) and an 81% increase in the number of technical violations (85 in FY 21/22 and 47 in FY 20/21). This appears to reflect that although less youth are entering the criminal justice system, those who do are demonstrating a higher level of recidivism and non-compliance.  </t>
  </si>
  <si>
    <t xml:space="preserve">Home Supervision, an intervention program, is designed to provide protection to the community and offender accountability while allowing offenders to remain in their homes in lieu of incarceration.  The program consists of monitoring youth on Global Positioning System (GPS) tracking and House Arrest/Commitment of those on probation and youth pending adjudication and/or disposition hearings in Juvenile Court.  In 2021, Global Positioning System (GPS) tracking was added to this category.  By restricting appropriately selected youth to their homes rather than detaining them in Juvenile Hall, secure detention beds can be reserved for those youth posing the greatest danger to the community and taxpayer costs for juvenile facility placements can be avoided.  The youth are supervised through face-to-face visits by program staff who verify school attendance and participation in structured, community based counseling programs and compliance with imposed restrictions. In late 2021, the Juvenile Division transitioned away from the EMP units and are now strictly utilizing the GPS units to better track youth and maximize staff resources.  Staffing and services in FY 22/23 will remain the same as they were for FY 21/22. </t>
  </si>
  <si>
    <t>Treating justice involved girls and boys in a generic manner does not appropriately meet girls’ needs.  Girls tend to have elevated rates of trauma, which can lead to serious mental health conditions. The reasons for girls’ system involvement are complex and often rooted in challenging family dynamics. Without gender-responsive assessments, programs, and services, an opportunity to address the issues that lead to girls’ justice involvement is missed.
The Stanislaus County Probation Department's Gender Responsive Alternatives to Detention (G.R.A.D.) program includes a specialized caseload, gender-responsive training and assessment tool and enhanced services for the under-served population of justice involved girls.  The Probation Department utilizes the gender-responsive Juvenile Assessment and Intervention System (JAIS) tool. The JAIS is an evidence-based tool that generates an assessment in order to identify a supervision strategy and create an intervention plan. Upon the completion of the assessment process, the G.R.A.D. team, to include the Deputy Probation Officer (DPO) and Center for Human Services case manager, meet to share information and determine appropriateness for the program for the under-served population of justice involved girls. Once accepted into the program, staff from both agencies interact on a daily basis, conducting weekly case reviews, attending court appearances and exchanging information as necessary.
The G.R.A.D. program employs numerous alternative interventions in the event of a violation of probation. Among the alternatives to the traditional approach are: referral to appropriate treatment services (i.e. substance abuse, mental health); community service; Hutton House (a shelter and respite for youth); and other non-custody options like GPS monitoring and home commitment.  The G.R.A.D. program continues to serve up to 20 female youth and the designated Probation Officer and case manager have developed a Girls Advisory Council made up of Probation, CBOs, other county and local non-profit staff and youth to develop goals for empowering female youth in our community.  The Probation Officer assigned is also well versed in the Commercial Sexual Exploitation of Children (CSEC) issues facing youth.  Training related to CSEC and Human Trafficking have been a major focus for staff involved with the targeted population. Additionally, in partnership with Without Permission (a local non-profit specializing in working with victims of human trafficking and those with CSEC issues), a staff called a "Navigator" assesses all youth in the Juvenile Hall for CSEC victimization.  The CSE-IT assessment tool is used by the Navigator to assist in case planning for the youth to address protective factors, trauma issues or other concerns shown by the assessment.  A Navigator is also co-located in the Intensive Juvenile Supervision Unit.</t>
  </si>
  <si>
    <t>One (1) Deputy Probation Officer III position was funded.  Funds were also utilized for the JAIS subscription.
The Juvenile Field Services Division continues to streamline and re-organize caseloads using JAIS supervision strategies that address both the criminogenic needs and risk factors of youth.  Case plan development and concurrent planning are generated using the JAIS assessment results and are incorporated into our integrated planning tool provided by Evident Change.
Preventing lower risk youth from escalating into delinquency is an important aspect of promoting public safety.  Every effort should be made to prevent lower risk youth from being sent to out-of-home placement or from otherwise being detained. Stanislaus County is using the JAIS to develop case plans for youth supervised on probation. The JAIS identifies strategies that emphasize public safety, rehabilitation, and accountability while focusing efforts on criminogenic needs. Juvenile Probation Officers are using this evidence based and gender responsive assessment tool in developing a plan to provide treatment options aligned with the assessed needs of youth before they are re-committed to Juvenile Hall, sent to placement, or recommended for the Secure Youth Treatment Facility. The JAIS complements the professional judgement of the supervising officer and emphasizes the reduction in recidivism through the use of evidence based supervision strategies.</t>
  </si>
  <si>
    <t>The Stanislaus County Juvenile Commitment Facility (JCF) is a treatment facility comprised of three living units; a 30-bed living unit and two 15-bed living units. The facility is separated from, but directly adjacent to the existing Juvenile Hall and Juvenile Justice Center. The Juvenile Commitment Facility provides residential programming for post-adjudicated youth, thereby preserving secure beds at the Juvenile Hall for pre-adjudicated youth. The facility was designed to house longer term Juvenile Court commitments and provide academic and vocational education programs, mental health and substance abuse services, Culinary and Trade learning programs as well as other programs which promote a sense of self-discipline and responsibility to guide incarcerated youth toward a more productive and pro-social lifestyle.
Funding went to salary and benefit costs for one (1) Facility Manager, four (4) Supervising Probation Corrections Officers, two (2) Probation Corrections Officer III positions, four (4) Probation Corrections Officer I/II positions, one (1) Legal Clerk III, one (1) Juvenile Justice Mental Health (JJMH) Clinician I/II, and one (1) Behavioral Health Specialist I/II to operate the facility and provide counseling and supervision services to youth detained in the Juvenile Commitment Facility.
A contract had been maintained with the County Children System of Care (CSOC) for Juvenile Justice Mental Health services through the majority of the 21/22 FY.  However services ended in May of 2022, and a contract was initiated with Wellpath to continue the needed mental health services for youth through the rest of the fiscal year.  In custody mental health services for the 22/23 FY will remain with Wellpath.</t>
  </si>
  <si>
    <t>As part of the Department's Graduated Responses to Delinquency, there was an identified need to develop a Youth Assessment Center (YAC) in our County.  This Center assists in addressing low level cases by working collaboratively to keep targeted youth from entering the Juvenile Justice System through diversion or similar efforts.  Introducing the YAC has been a phased approach with a Planning Phase in FY 18/19, Pilot Phase in FY 19/20, and Implementation Phase in FY 20/21. 
The Probation Department receives hundreds of citations a year for youth who commit medium/low level offenses in our county.  These citations often involve youth who have medium/low criminogenic needs and family issues that have led them to make poor decisions.  These youth can end up in the criminal justice system either through having to come see probation but having their case closed, or being sent to Court and getting placed on either formal or informal probation. Some youth receive services through alternative supervision program options.  Processes are in place to divert lower risk youth from the system.  Processes are also in place to hold more seriously delinquent youth accountable for their acts.  There is a spectrum running from least restrictive actions to incarceration. The goal is to help youth avoid the system altogether by getting them services that address needs and remove barriers through community based organization referrals and community involvement.
Therefore, the Youth Assessment Center (YAC), in partnership with Sierra Vista Child and Family Services (SVCFS), was established as a pilot program to see if a difference can be made on the very front end of a youth's exposure to the juvenile justice system, right after an arrest or citation.  The intention in partnering with SVCFS was to add another layer to its "one stop shop" at its Family Resource Center, providing services to these youth and utilizing existing referrals or treatment processes to move them away from further criminal activity. 
A team of Probation, local law enforcement, Prevention/Early Intervention Behavioral Health and Recovery Services, and Sierra Vista Child and Family Services staff made up the initial group to create the YAC "pilot" in FY 19/20. In FY 20/21, the 1st Implementation Phase, over 38 youth were served and over 254 referrals were made for youth and families as a result of their connection with the YAC.  In FY 21/22, 142 referrals were made.  The YAC had 251 active clients it served and had 196 youth receive services. The program is being evaluated for on-going improvement and expansion.  At this point referrals to the program are coming almost exclusively from Probation.  A mobile/web-based referral application was created so law enforcement officers in the field can make referrals for eligible youth from their phones without having to generate additional paperwork, expediting the process for youth and families to receive services sooner.  This program will continue to be funded and expanded to grow into other areas of the county in FY 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</si>
</sst>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Fon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stada@stanpro.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25" activePane="bottomLeft" state="frozen"/>
      <selection pane="bottomLeft" activeCell="A32" sqref="A32:E32"/>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923</v>
      </c>
      <c r="E4" s="87"/>
      <c r="F4" s="87"/>
      <c r="G4" s="87"/>
      <c r="H4" s="87"/>
      <c r="I4" s="87"/>
      <c r="J4" s="88"/>
    </row>
    <row r="5" spans="1:10" ht="15" customHeight="1" x14ac:dyDescent="0.2">
      <c r="A5" s="259"/>
      <c r="B5" s="260"/>
      <c r="C5" s="105"/>
      <c r="D5" s="107" t="s">
        <v>922</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921</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924</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452</v>
      </c>
      <c r="B24" s="266"/>
      <c r="C24" s="266"/>
      <c r="D24" s="266"/>
      <c r="E24" s="267"/>
      <c r="F24" s="268">
        <v>44799</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930</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931</v>
      </c>
      <c r="B29" s="242"/>
      <c r="C29" s="243"/>
      <c r="D29" s="254" t="s">
        <v>932</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c r="B32" s="245"/>
      <c r="C32" s="245"/>
      <c r="D32" s="245"/>
      <c r="E32" s="245"/>
      <c r="F32" s="244"/>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c r="B34" s="242"/>
      <c r="C34" s="243"/>
      <c r="D34" s="263"/>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928</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A704EDAD-2F0F-4A7C-A8AA-9F1B56696B47}"/>
  </hyperlinks>
  <printOptions horizontalCentered="1"/>
  <pageMargins left="0.5" right="0.5" top="0.5" bottom="0.5" header="0.5" footer="0.25"/>
  <pageSetup scale="98" orientation="portrait" horizontalDpi="300" verticalDpi="300" copies="2" r:id="rId2"/>
  <headerFooter>
    <oddFooter>&amp;L&amp;F</oddFooter>
  </headerFooter>
  <rowBreaks count="1" manualBreakCount="1">
    <brk id="5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6" t="s">
        <v>322</v>
      </c>
      <c r="B1" s="587"/>
      <c r="C1" s="587"/>
      <c r="D1" s="587"/>
      <c r="E1" s="587"/>
      <c r="F1" s="587"/>
      <c r="G1" s="587"/>
      <c r="H1" s="587"/>
      <c r="I1" s="587"/>
      <c r="J1" s="588"/>
    </row>
    <row r="2" spans="1:11" x14ac:dyDescent="0.2">
      <c r="A2" s="589" t="s">
        <v>199</v>
      </c>
      <c r="B2" s="590"/>
      <c r="C2" s="590"/>
      <c r="D2" s="590"/>
      <c r="E2" s="590"/>
      <c r="F2" s="590"/>
      <c r="G2" s="590"/>
      <c r="H2" s="590"/>
      <c r="I2" s="590"/>
      <c r="J2" s="591"/>
    </row>
    <row r="3" spans="1:11" x14ac:dyDescent="0.2">
      <c r="A3" s="592"/>
      <c r="B3" s="593"/>
      <c r="C3" s="593"/>
      <c r="D3" s="593"/>
      <c r="E3" s="593"/>
      <c r="F3" s="593"/>
      <c r="G3" s="593"/>
      <c r="H3" s="593"/>
      <c r="I3" s="593"/>
      <c r="J3" s="594"/>
    </row>
    <row r="4" spans="1:11" x14ac:dyDescent="0.2">
      <c r="A4" s="595"/>
      <c r="B4" s="596"/>
      <c r="C4" s="596"/>
      <c r="D4" s="596"/>
      <c r="E4" s="596"/>
      <c r="F4" s="596"/>
      <c r="G4" s="596"/>
      <c r="H4" s="596"/>
      <c r="I4" s="596"/>
      <c r="J4" s="597"/>
    </row>
    <row r="5" spans="1:11" x14ac:dyDescent="0.2">
      <c r="A5" s="6"/>
      <c r="B5" s="7"/>
      <c r="C5" s="7"/>
      <c r="D5" s="7"/>
      <c r="E5" s="7"/>
      <c r="F5" s="7"/>
      <c r="G5" s="7"/>
      <c r="H5" s="7"/>
      <c r="I5" s="7"/>
      <c r="J5" s="8"/>
    </row>
    <row r="6" spans="1:11" x14ac:dyDescent="0.2">
      <c r="A6" s="32"/>
      <c r="B6" s="4"/>
      <c r="C6" s="4"/>
      <c r="D6" s="4"/>
      <c r="E6" s="4"/>
      <c r="F6" s="4"/>
      <c r="G6" s="4"/>
      <c r="H6" s="598" t="s">
        <v>200</v>
      </c>
      <c r="I6" s="598"/>
      <c r="J6" s="599"/>
      <c r="K6" s="3"/>
    </row>
    <row r="7" spans="1:11" x14ac:dyDescent="0.2">
      <c r="A7" s="602" t="s">
        <v>201</v>
      </c>
      <c r="B7" s="603"/>
      <c r="C7" s="603"/>
      <c r="D7" s="603"/>
      <c r="E7" s="603"/>
      <c r="F7" s="603"/>
      <c r="G7" s="603"/>
      <c r="H7" s="600"/>
      <c r="I7" s="600"/>
      <c r="J7" s="601"/>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606"/>
      <c r="D19" s="607"/>
      <c r="E19" s="607"/>
      <c r="F19" s="607"/>
      <c r="G19" s="608"/>
      <c r="H19" s="5"/>
      <c r="I19" s="34"/>
      <c r="J19" s="5"/>
    </row>
    <row r="20" spans="1:10" x14ac:dyDescent="0.2">
      <c r="A20" s="580" t="s">
        <v>210</v>
      </c>
      <c r="B20" s="582"/>
      <c r="C20" s="609"/>
      <c r="D20" s="610"/>
      <c r="E20" s="610"/>
      <c r="F20" s="610"/>
      <c r="G20" s="611"/>
      <c r="H20" s="5"/>
      <c r="I20" s="33"/>
      <c r="J20" s="5"/>
    </row>
    <row r="21" spans="1:10" x14ac:dyDescent="0.2">
      <c r="A21" s="583" t="s">
        <v>210</v>
      </c>
      <c r="B21" s="585"/>
      <c r="C21" s="606"/>
      <c r="D21" s="607"/>
      <c r="E21" s="607"/>
      <c r="F21" s="607"/>
      <c r="G21" s="608"/>
      <c r="H21" s="5"/>
      <c r="I21" s="34"/>
      <c r="J21" s="5"/>
    </row>
    <row r="22" spans="1:10" x14ac:dyDescent="0.2">
      <c r="A22" s="580" t="s">
        <v>210</v>
      </c>
      <c r="B22" s="582"/>
      <c r="C22" s="609"/>
      <c r="D22" s="610"/>
      <c r="E22" s="610"/>
      <c r="F22" s="610"/>
      <c r="G22" s="611"/>
      <c r="H22" s="5"/>
      <c r="I22" s="33"/>
      <c r="J22" s="5"/>
    </row>
    <row r="56" spans="1:8" x14ac:dyDescent="0.2">
      <c r="A56" s="604" t="s">
        <v>325</v>
      </c>
      <c r="B56" s="604"/>
      <c r="C56" s="604"/>
      <c r="D56" s="604"/>
      <c r="E56" s="605" t="str">
        <f>County</f>
        <v>Stanislaus</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6" t="s">
        <v>190</v>
      </c>
      <c r="B1" s="587"/>
      <c r="C1" s="587"/>
      <c r="D1" s="587"/>
      <c r="E1" s="587"/>
      <c r="F1" s="587"/>
      <c r="G1" s="587"/>
      <c r="H1" s="587"/>
      <c r="I1" s="587"/>
      <c r="J1" s="588"/>
    </row>
    <row r="2" spans="1:10" x14ac:dyDescent="0.2">
      <c r="A2" s="628" t="s">
        <v>390</v>
      </c>
      <c r="B2" s="629"/>
      <c r="C2" s="629"/>
      <c r="D2" s="629"/>
      <c r="E2" s="629"/>
      <c r="F2" s="629"/>
      <c r="G2" s="629"/>
      <c r="H2" s="629"/>
      <c r="I2" s="629"/>
      <c r="J2" s="630"/>
    </row>
    <row r="3" spans="1:10" x14ac:dyDescent="0.2">
      <c r="A3" s="624" t="s">
        <v>391</v>
      </c>
      <c r="B3" s="625"/>
      <c r="C3" s="625"/>
      <c r="D3" s="625"/>
      <c r="E3" s="625"/>
      <c r="F3" s="625"/>
      <c r="G3" s="625"/>
      <c r="H3" s="625"/>
      <c r="I3" s="625"/>
      <c r="J3" s="626"/>
    </row>
    <row r="4" spans="1:10" x14ac:dyDescent="0.2">
      <c r="A4" s="624" t="s">
        <v>392</v>
      </c>
      <c r="B4" s="625"/>
      <c r="C4" s="625"/>
      <c r="D4" s="625"/>
      <c r="E4" s="625"/>
      <c r="F4" s="625"/>
      <c r="G4" s="625"/>
      <c r="H4" s="625"/>
      <c r="I4" s="625"/>
      <c r="J4" s="626"/>
    </row>
    <row r="5" spans="1:10" x14ac:dyDescent="0.2">
      <c r="A5" s="624" t="s">
        <v>393</v>
      </c>
      <c r="B5" s="625"/>
      <c r="C5" s="625"/>
      <c r="D5" s="625"/>
      <c r="E5" s="625"/>
      <c r="F5" s="625"/>
      <c r="G5" s="625"/>
      <c r="H5" s="625"/>
      <c r="I5" s="625"/>
      <c r="J5" s="626"/>
    </row>
    <row r="6" spans="1:10" x14ac:dyDescent="0.2">
      <c r="A6" s="627"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12" t="s">
        <v>396</v>
      </c>
      <c r="B8" s="613"/>
      <c r="C8" s="613"/>
      <c r="D8" s="613"/>
      <c r="E8" s="613"/>
      <c r="F8" s="613"/>
      <c r="G8" s="613"/>
      <c r="H8" s="613"/>
      <c r="I8" s="613"/>
      <c r="J8" s="614"/>
    </row>
    <row r="9" spans="1:10" x14ac:dyDescent="0.2">
      <c r="A9" s="615" t="s">
        <v>196</v>
      </c>
      <c r="B9" s="616"/>
      <c r="C9" s="616"/>
      <c r="D9" s="616"/>
      <c r="E9" s="616"/>
      <c r="F9" s="616"/>
      <c r="G9" s="616"/>
      <c r="H9" s="616"/>
      <c r="I9" s="616"/>
      <c r="J9" s="617"/>
    </row>
    <row r="10" spans="1:10" x14ac:dyDescent="0.2">
      <c r="A10" s="623"/>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3"/>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8" t="s">
        <v>327</v>
      </c>
      <c r="B39" s="619"/>
      <c r="C39" s="619"/>
      <c r="D39" s="619"/>
      <c r="E39" s="619"/>
      <c r="F39" s="619"/>
      <c r="G39" s="619"/>
      <c r="H39" s="619"/>
      <c r="I39" s="619"/>
      <c r="J39" s="620"/>
    </row>
    <row r="40" spans="1:10" x14ac:dyDescent="0.2">
      <c r="A40" s="615" t="s">
        <v>321</v>
      </c>
      <c r="B40" s="621"/>
      <c r="C40" s="621"/>
      <c r="D40" s="621"/>
      <c r="E40" s="621"/>
      <c r="F40" s="621"/>
      <c r="G40" s="621"/>
      <c r="H40" s="621"/>
      <c r="I40" s="621"/>
      <c r="J40" s="622"/>
    </row>
    <row r="41" spans="1:10" x14ac:dyDescent="0.2">
      <c r="A41" s="623"/>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4" t="s">
        <v>325</v>
      </c>
      <c r="B53" s="604"/>
      <c r="C53" s="604"/>
      <c r="D53" s="604"/>
      <c r="E53" s="605" t="str">
        <f>County</f>
        <v>Stanislaus</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6" t="s">
        <v>285</v>
      </c>
      <c r="B1" s="587"/>
      <c r="C1" s="587"/>
      <c r="D1" s="587"/>
      <c r="E1" s="587"/>
      <c r="F1" s="587"/>
      <c r="G1" s="587"/>
      <c r="H1" s="587"/>
      <c r="I1" s="587"/>
      <c r="J1" s="588"/>
    </row>
    <row r="2" spans="1:10" x14ac:dyDescent="0.2">
      <c r="A2" s="628" t="s">
        <v>397</v>
      </c>
      <c r="B2" s="629"/>
      <c r="C2" s="629"/>
      <c r="D2" s="629"/>
      <c r="E2" s="629"/>
      <c r="F2" s="629"/>
      <c r="G2" s="629"/>
      <c r="H2" s="629"/>
      <c r="I2" s="629"/>
      <c r="J2" s="630"/>
    </row>
    <row r="3" spans="1:10" x14ac:dyDescent="0.2">
      <c r="A3" s="624" t="s">
        <v>398</v>
      </c>
      <c r="B3" s="625"/>
      <c r="C3" s="625"/>
      <c r="D3" s="625"/>
      <c r="E3" s="625"/>
      <c r="F3" s="625"/>
      <c r="G3" s="625"/>
      <c r="H3" s="625"/>
      <c r="I3" s="625"/>
      <c r="J3" s="626"/>
    </row>
    <row r="4" spans="1:10" x14ac:dyDescent="0.2">
      <c r="A4" s="624" t="s">
        <v>399</v>
      </c>
      <c r="B4" s="625"/>
      <c r="C4" s="625"/>
      <c r="D4" s="625"/>
      <c r="E4" s="625"/>
      <c r="F4" s="625"/>
      <c r="G4" s="625"/>
      <c r="H4" s="625"/>
      <c r="I4" s="625"/>
      <c r="J4" s="626"/>
    </row>
    <row r="5" spans="1:10" x14ac:dyDescent="0.2">
      <c r="A5" s="624" t="s">
        <v>400</v>
      </c>
      <c r="B5" s="625"/>
      <c r="C5" s="625"/>
      <c r="D5" s="625"/>
      <c r="E5" s="625"/>
      <c r="F5" s="625"/>
      <c r="G5" s="625"/>
      <c r="H5" s="625"/>
      <c r="I5" s="625"/>
      <c r="J5" s="62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5" t="s">
        <v>194</v>
      </c>
      <c r="B8" s="616"/>
      <c r="C8" s="616"/>
      <c r="D8" s="616"/>
      <c r="E8" s="616"/>
      <c r="F8" s="616"/>
      <c r="G8" s="616"/>
      <c r="H8" s="616"/>
      <c r="I8" s="616"/>
      <c r="J8" s="617"/>
    </row>
    <row r="9" spans="1:10" x14ac:dyDescent="0.2">
      <c r="A9" s="623"/>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1" t="s">
        <v>213</v>
      </c>
      <c r="B25" s="632"/>
      <c r="C25" s="632"/>
      <c r="D25" s="633"/>
      <c r="E25" s="631"/>
      <c r="F25" s="633"/>
      <c r="G25" s="631"/>
      <c r="H25" s="632"/>
      <c r="I25" s="632"/>
      <c r="J25" s="633"/>
    </row>
    <row r="26" spans="1:10" x14ac:dyDescent="0.2">
      <c r="A26" s="636" t="s">
        <v>195</v>
      </c>
      <c r="B26" s="637"/>
      <c r="C26" s="637"/>
      <c r="D26" s="637"/>
      <c r="E26" s="637"/>
      <c r="F26" s="637"/>
      <c r="G26" s="637"/>
      <c r="H26" s="637"/>
      <c r="I26" s="637"/>
      <c r="J26" s="638"/>
    </row>
    <row r="27" spans="1:10" x14ac:dyDescent="0.2">
      <c r="A27" s="639"/>
      <c r="B27" s="640"/>
      <c r="C27" s="640"/>
      <c r="D27" s="640"/>
      <c r="E27" s="640"/>
      <c r="F27" s="640"/>
      <c r="G27" s="640"/>
      <c r="H27" s="640"/>
      <c r="I27" s="640"/>
      <c r="J27" s="641"/>
    </row>
    <row r="28" spans="1:10" x14ac:dyDescent="0.2">
      <c r="A28" s="642"/>
      <c r="B28" s="643"/>
      <c r="C28" s="643"/>
      <c r="D28" s="643"/>
      <c r="E28" s="643"/>
      <c r="F28" s="643"/>
      <c r="G28" s="643"/>
      <c r="H28" s="643"/>
      <c r="I28" s="643"/>
      <c r="J28" s="644"/>
    </row>
    <row r="29" spans="1:10" x14ac:dyDescent="0.2">
      <c r="A29" s="623"/>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5" t="s">
        <v>403</v>
      </c>
      <c r="B53" s="645"/>
      <c r="C53" s="645"/>
      <c r="D53" s="645"/>
      <c r="E53" s="645"/>
      <c r="F53" s="645"/>
      <c r="G53" s="645"/>
      <c r="H53" s="645"/>
      <c r="I53" s="645"/>
      <c r="J53" s="645"/>
    </row>
    <row r="54" spans="1:10" x14ac:dyDescent="0.2">
      <c r="A54" s="646" t="s">
        <v>404</v>
      </c>
      <c r="B54" s="646"/>
      <c r="C54" s="646"/>
      <c r="D54" s="646"/>
      <c r="E54" s="646"/>
      <c r="F54" s="646"/>
      <c r="G54" s="646"/>
      <c r="H54" s="646"/>
      <c r="I54" s="646"/>
      <c r="J54" s="646"/>
    </row>
    <row r="55" spans="1:10" x14ac:dyDescent="0.2">
      <c r="A55" s="39"/>
      <c r="B55" s="39"/>
      <c r="C55" s="39"/>
      <c r="D55" s="39"/>
      <c r="E55" s="39"/>
      <c r="F55" s="39"/>
      <c r="G55" s="39"/>
      <c r="H55" s="39"/>
      <c r="I55" s="39"/>
      <c r="J55" s="39"/>
    </row>
    <row r="56" spans="1:10" x14ac:dyDescent="0.2">
      <c r="A56" s="604" t="s">
        <v>325</v>
      </c>
      <c r="B56" s="604"/>
      <c r="C56" s="604"/>
      <c r="D56" s="604"/>
      <c r="E56" s="634" t="str">
        <f>County</f>
        <v>Stanislaus</v>
      </c>
      <c r="F56" s="634"/>
      <c r="G56" s="634"/>
      <c r="H56" s="634"/>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Stanislaus</v>
      </c>
    </row>
    <row r="2" spans="1:2" x14ac:dyDescent="0.2">
      <c r="A2" t="s">
        <v>541</v>
      </c>
      <c r="B2" s="25">
        <f>Reportdate</f>
        <v>44799</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David Costa</v>
      </c>
    </row>
    <row r="10" spans="1:2" x14ac:dyDescent="0.2">
      <c r="A10" t="s">
        <v>218</v>
      </c>
      <c r="B10" t="str">
        <f>primarytitle</f>
        <v>Division Director-Juvenile Field Services</v>
      </c>
    </row>
    <row r="11" spans="1:2" x14ac:dyDescent="0.2">
      <c r="A11" t="s">
        <v>217</v>
      </c>
      <c r="B11" t="str">
        <f>primphone</f>
        <v>209-525-4505</v>
      </c>
    </row>
    <row r="12" spans="1:2" x14ac:dyDescent="0.2">
      <c r="A12" t="s">
        <v>193</v>
      </c>
      <c r="B12" s="10" t="str">
        <f>preemail</f>
        <v>costada@stanpro.org</v>
      </c>
    </row>
    <row r="13" spans="1:2" x14ac:dyDescent="0.2">
      <c r="A13" t="s">
        <v>365</v>
      </c>
      <c r="B13">
        <f>seccontact</f>
        <v>0</v>
      </c>
    </row>
    <row r="14" spans="1:2" x14ac:dyDescent="0.2">
      <c r="A14" t="s">
        <v>366</v>
      </c>
      <c r="B14">
        <f>seccontitle</f>
        <v>0</v>
      </c>
    </row>
    <row r="15" spans="1:2" x14ac:dyDescent="0.2">
      <c r="A15" t="s">
        <v>367</v>
      </c>
      <c r="B15">
        <f>secphone</f>
        <v>0</v>
      </c>
    </row>
    <row r="16" spans="1:2" x14ac:dyDescent="0.2">
      <c r="A16" t="s">
        <v>368</v>
      </c>
      <c r="B16">
        <f>secemail</f>
        <v>0</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1072273</v>
      </c>
    </row>
    <row r="24" spans="1:2" x14ac:dyDescent="0.2">
      <c r="A24" t="s">
        <v>548</v>
      </c>
      <c r="B24" s="11">
        <f>t1yobgserv</f>
        <v>27838</v>
      </c>
    </row>
    <row r="25" spans="1:2" x14ac:dyDescent="0.2">
      <c r="A25" t="s">
        <v>549</v>
      </c>
      <c r="B25" s="11">
        <f>t1yobgprof</f>
        <v>168301</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1268412</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Stanislaus</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Stanislaus</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Stanislaus</v>
      </c>
      <c r="B2" s="25">
        <f>Reportdate</f>
        <v>44799</v>
      </c>
      <c r="C2" s="24" t="e">
        <f>Chief</f>
        <v>#REF!</v>
      </c>
      <c r="D2" t="e">
        <f>Chiefphone2</f>
        <v>#REF!</v>
      </c>
      <c r="E2" s="10" t="e">
        <f>Address</f>
        <v>#REF!</v>
      </c>
      <c r="F2" s="10" t="e">
        <f>City</f>
        <v>#REF!</v>
      </c>
      <c r="G2" s="9" t="e">
        <f>ZIP</f>
        <v>#REF!</v>
      </c>
      <c r="H2" s="10" t="e">
        <f>Chiefemail2</f>
        <v>#REF!</v>
      </c>
      <c r="I2" t="str">
        <f>primcontact</f>
        <v>David Costa</v>
      </c>
      <c r="J2" t="str">
        <f>primarytitle</f>
        <v>Division Director-Juvenile Field Services</v>
      </c>
      <c r="K2" t="str">
        <f>primphone</f>
        <v>209-525-4505</v>
      </c>
      <c r="L2" s="10" t="str">
        <f>preemail</f>
        <v>costada@stanpro.org</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1072273</v>
      </c>
      <c r="X2" s="11">
        <f>t1yobgserv</f>
        <v>27838</v>
      </c>
      <c r="Y2" s="11">
        <f>t1yobgprof</f>
        <v>168301</v>
      </c>
      <c r="Z2" s="11">
        <f>t1yobgcbo</f>
        <v>0</v>
      </c>
      <c r="AA2" s="11">
        <f>t1yobgequip</f>
        <v>0</v>
      </c>
      <c r="AB2" s="11">
        <f>t1yobgadmin</f>
        <v>0</v>
      </c>
      <c r="AC2" s="11">
        <f>t1yobgothr1</f>
        <v>0</v>
      </c>
      <c r="AD2" s="11">
        <f>t1yobgothr2</f>
        <v>0</v>
      </c>
      <c r="AE2" s="11">
        <f>t1yobgothr3</f>
        <v>0</v>
      </c>
      <c r="AF2" s="11">
        <f>t1yobgtot</f>
        <v>1268412</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Stanislaus</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Stanislaus</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14" activePane="bottomLeft" state="frozen"/>
      <selection pane="bottomLeft" activeCell="M26" sqref="M26"/>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Stanislaus</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925</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0</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78</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615</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508</v>
      </c>
      <c r="J14" s="291"/>
      <c r="K14" s="97"/>
      <c r="L14" s="97"/>
      <c r="M14" s="97"/>
      <c r="N14" s="97"/>
      <c r="O14" s="98"/>
    </row>
    <row r="15" spans="1:24" ht="14.25" x14ac:dyDescent="0.2">
      <c r="A15" s="91"/>
      <c r="B15" s="45"/>
      <c r="C15" s="128"/>
      <c r="D15" s="128"/>
      <c r="E15" s="296" t="s">
        <v>815</v>
      </c>
      <c r="F15" s="296"/>
      <c r="G15" s="296"/>
      <c r="H15" s="296"/>
      <c r="I15" s="288">
        <v>107</v>
      </c>
      <c r="J15" s="289"/>
      <c r="K15" s="97"/>
      <c r="L15" s="97"/>
      <c r="M15" s="97"/>
      <c r="N15" s="97"/>
      <c r="O15" s="98"/>
    </row>
    <row r="16" spans="1:24" ht="15" x14ac:dyDescent="0.25">
      <c r="A16" s="102"/>
      <c r="B16" s="45"/>
      <c r="C16" s="128"/>
      <c r="D16" s="128"/>
      <c r="E16" s="298" t="s">
        <v>827</v>
      </c>
      <c r="F16" s="298"/>
      <c r="G16" s="298"/>
      <c r="H16" s="298"/>
      <c r="I16" s="292">
        <f>SUM(I14:J15)</f>
        <v>615</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353</v>
      </c>
      <c r="J20" s="291"/>
      <c r="K20" s="97"/>
      <c r="L20" s="97"/>
      <c r="M20" s="97"/>
      <c r="N20" s="97"/>
      <c r="O20" s="98"/>
    </row>
    <row r="21" spans="1:24" ht="14.25" x14ac:dyDescent="0.2">
      <c r="A21" s="102"/>
      <c r="B21" s="128"/>
      <c r="C21" s="128"/>
      <c r="D21" s="128"/>
      <c r="E21" s="296" t="s">
        <v>818</v>
      </c>
      <c r="F21" s="296"/>
      <c r="G21" s="296"/>
      <c r="H21" s="296"/>
      <c r="I21" s="309">
        <v>152</v>
      </c>
      <c r="J21" s="310"/>
      <c r="K21" s="97"/>
      <c r="L21" s="97"/>
      <c r="M21" s="97"/>
      <c r="N21" s="97"/>
      <c r="O21" s="98"/>
    </row>
    <row r="22" spans="1:24" ht="14.25" x14ac:dyDescent="0.2">
      <c r="A22" s="102"/>
      <c r="B22" s="128"/>
      <c r="C22" s="128"/>
      <c r="D22" s="128"/>
      <c r="E22" s="297" t="s">
        <v>819</v>
      </c>
      <c r="F22" s="297"/>
      <c r="G22" s="297"/>
      <c r="H22" s="297"/>
      <c r="I22" s="290">
        <v>84</v>
      </c>
      <c r="J22" s="291"/>
      <c r="K22" s="97"/>
      <c r="L22" s="97"/>
      <c r="M22" s="97"/>
      <c r="N22" s="97"/>
      <c r="O22" s="98"/>
    </row>
    <row r="23" spans="1:24" ht="14.25" x14ac:dyDescent="0.2">
      <c r="A23" s="102"/>
      <c r="B23" s="128"/>
      <c r="C23" s="128"/>
      <c r="D23" s="128"/>
      <c r="E23" s="296" t="s">
        <v>820</v>
      </c>
      <c r="F23" s="296"/>
      <c r="G23" s="296"/>
      <c r="H23" s="296"/>
      <c r="I23" s="288">
        <v>5</v>
      </c>
      <c r="J23" s="289"/>
      <c r="K23" s="97"/>
      <c r="L23" s="97"/>
      <c r="M23" s="97"/>
      <c r="N23" s="97"/>
      <c r="O23" s="98"/>
    </row>
    <row r="24" spans="1:24" ht="14.25" x14ac:dyDescent="0.2">
      <c r="A24" s="102"/>
      <c r="B24" s="128"/>
      <c r="C24" s="128"/>
      <c r="D24" s="128"/>
      <c r="E24" s="297" t="s">
        <v>821</v>
      </c>
      <c r="F24" s="297"/>
      <c r="G24" s="297"/>
      <c r="H24" s="297"/>
      <c r="I24" s="290">
        <v>1</v>
      </c>
      <c r="J24" s="291"/>
      <c r="K24" s="97"/>
      <c r="L24" s="97"/>
      <c r="M24" s="97"/>
      <c r="N24" s="97"/>
      <c r="O24" s="98"/>
    </row>
    <row r="25" spans="1:24" ht="14.25" x14ac:dyDescent="0.2">
      <c r="A25" s="102"/>
      <c r="B25" s="128"/>
      <c r="C25" s="128"/>
      <c r="D25" s="128"/>
      <c r="E25" s="296" t="s">
        <v>822</v>
      </c>
      <c r="F25" s="296"/>
      <c r="G25" s="296"/>
      <c r="H25" s="296"/>
      <c r="I25" s="288">
        <v>1</v>
      </c>
      <c r="J25" s="289"/>
      <c r="K25" s="97"/>
      <c r="L25" s="97"/>
      <c r="M25" s="97"/>
      <c r="N25" s="97"/>
      <c r="O25" s="98"/>
    </row>
    <row r="26" spans="1:24" ht="14.25" x14ac:dyDescent="0.2">
      <c r="A26" s="102"/>
      <c r="B26" s="128"/>
      <c r="C26" s="128"/>
      <c r="D26" s="128"/>
      <c r="E26" s="297" t="s">
        <v>823</v>
      </c>
      <c r="F26" s="297"/>
      <c r="G26" s="297"/>
      <c r="H26" s="297"/>
      <c r="I26" s="290">
        <v>19</v>
      </c>
      <c r="J26" s="291"/>
      <c r="K26" s="97"/>
      <c r="L26" s="97"/>
      <c r="M26" s="97"/>
      <c r="N26" s="97"/>
      <c r="O26" s="98"/>
    </row>
    <row r="27" spans="1:24" ht="15" x14ac:dyDescent="0.25">
      <c r="A27" s="102"/>
      <c r="B27" s="128"/>
      <c r="C27" s="128"/>
      <c r="D27" s="128"/>
      <c r="E27" s="298" t="s">
        <v>827</v>
      </c>
      <c r="F27" s="298"/>
      <c r="G27" s="298"/>
      <c r="H27" s="298"/>
      <c r="I27" s="292">
        <f>SUM(I20:J26)</f>
        <v>615</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11" activePane="bottomLeft" state="frozen"/>
      <selection activeCell="B1" sqref="B1"/>
      <selection pane="bottomLeft" activeCell="N42" sqref="N42"/>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Stanislaus</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926</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231</v>
      </c>
      <c r="K7" s="360"/>
      <c r="L7" s="45"/>
      <c r="M7" s="45"/>
      <c r="N7" s="45"/>
      <c r="O7" s="92"/>
    </row>
    <row r="8" spans="1:37" ht="14.1" customHeight="1" x14ac:dyDescent="0.2">
      <c r="A8" s="91"/>
      <c r="B8" s="128"/>
      <c r="C8" s="128"/>
      <c r="D8" s="353" t="s">
        <v>890</v>
      </c>
      <c r="E8" s="354"/>
      <c r="F8" s="354"/>
      <c r="G8" s="354"/>
      <c r="H8" s="354"/>
      <c r="I8" s="355"/>
      <c r="J8" s="361">
        <v>82</v>
      </c>
      <c r="K8" s="362"/>
      <c r="L8" s="125"/>
      <c r="M8" s="125"/>
      <c r="N8" s="125"/>
      <c r="O8" s="126"/>
      <c r="P8" s="214"/>
    </row>
    <row r="9" spans="1:37" ht="14.1" customHeight="1" x14ac:dyDescent="0.2">
      <c r="A9" s="91"/>
      <c r="B9" s="128"/>
      <c r="C9" s="128"/>
      <c r="D9" s="356" t="s">
        <v>827</v>
      </c>
      <c r="E9" s="357"/>
      <c r="F9" s="357"/>
      <c r="G9" s="357"/>
      <c r="H9" s="357"/>
      <c r="I9" s="358"/>
      <c r="J9" s="363">
        <f>SUM(I7:J8)</f>
        <v>313</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0</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43</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194</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v>17</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170</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v>0</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v>22</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v>0</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v>0</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v>0</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v>2</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194</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85</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v>271</v>
      </c>
      <c r="K32" s="372"/>
      <c r="L32" s="125"/>
      <c r="M32" s="125"/>
      <c r="N32" s="125"/>
      <c r="O32" s="126"/>
      <c r="P32" s="214"/>
    </row>
    <row r="33" spans="1:37" ht="14.1" customHeight="1" x14ac:dyDescent="0.2">
      <c r="A33" s="91"/>
      <c r="B33" s="45"/>
      <c r="C33" s="45"/>
      <c r="D33" s="329" t="s">
        <v>815</v>
      </c>
      <c r="E33" s="330"/>
      <c r="F33" s="330"/>
      <c r="G33" s="330"/>
      <c r="H33" s="330"/>
      <c r="I33" s="370"/>
      <c r="J33" s="335">
        <v>42</v>
      </c>
      <c r="K33" s="336"/>
      <c r="L33" s="125"/>
      <c r="M33" s="125"/>
      <c r="N33" s="125"/>
      <c r="O33" s="126"/>
      <c r="P33" s="214"/>
    </row>
    <row r="34" spans="1:37" ht="14.1" customHeight="1" x14ac:dyDescent="0.2">
      <c r="A34" s="91"/>
      <c r="B34" s="45"/>
      <c r="C34" s="45"/>
      <c r="D34" s="340" t="s">
        <v>827</v>
      </c>
      <c r="E34" s="340"/>
      <c r="F34" s="340"/>
      <c r="G34" s="340"/>
      <c r="H34" s="340"/>
      <c r="I34" s="340"/>
      <c r="J34" s="337">
        <f>SUM(J32:K33)</f>
        <v>313</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v>189</v>
      </c>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v>78</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v>37</v>
      </c>
      <c r="K39" s="291"/>
      <c r="L39" s="125"/>
      <c r="M39" s="125"/>
      <c r="N39" s="125"/>
      <c r="O39" s="126"/>
      <c r="P39" s="214"/>
    </row>
    <row r="40" spans="1:37" ht="14.1" customHeight="1" x14ac:dyDescent="0.2">
      <c r="A40" s="91"/>
      <c r="B40" s="136"/>
      <c r="C40" s="128"/>
      <c r="D40" s="333" t="s">
        <v>820</v>
      </c>
      <c r="E40" s="334"/>
      <c r="F40" s="334"/>
      <c r="G40" s="334"/>
      <c r="H40" s="334"/>
      <c r="I40" s="334"/>
      <c r="J40" s="288">
        <v>2</v>
      </c>
      <c r="K40" s="289"/>
      <c r="L40" s="125"/>
      <c r="M40" s="125"/>
      <c r="N40" s="125"/>
      <c r="O40" s="126"/>
      <c r="P40" s="214"/>
    </row>
    <row r="41" spans="1:37" ht="14.1" customHeight="1" x14ac:dyDescent="0.2">
      <c r="A41" s="91"/>
      <c r="B41" s="136"/>
      <c r="C41" s="128"/>
      <c r="D41" s="331" t="s">
        <v>821</v>
      </c>
      <c r="E41" s="332"/>
      <c r="F41" s="332"/>
      <c r="G41" s="332"/>
      <c r="H41" s="332"/>
      <c r="I41" s="332"/>
      <c r="J41" s="290">
        <v>1</v>
      </c>
      <c r="K41" s="291"/>
      <c r="L41" s="125"/>
      <c r="M41" s="125"/>
      <c r="N41" s="125"/>
      <c r="O41" s="126"/>
      <c r="P41" s="214"/>
    </row>
    <row r="42" spans="1:37" s="1" customFormat="1" ht="14.1" customHeight="1" x14ac:dyDescent="0.2">
      <c r="A42" s="102"/>
      <c r="B42" s="136"/>
      <c r="C42" s="128"/>
      <c r="D42" s="329" t="s">
        <v>822</v>
      </c>
      <c r="E42" s="330"/>
      <c r="F42" s="330"/>
      <c r="G42" s="330"/>
      <c r="H42" s="330"/>
      <c r="I42" s="330"/>
      <c r="J42" s="288">
        <v>0</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v>6</v>
      </c>
      <c r="K43" s="291"/>
      <c r="L43" s="125"/>
      <c r="M43" s="125"/>
      <c r="N43" s="125"/>
      <c r="O43" s="126"/>
      <c r="P43" s="214"/>
    </row>
    <row r="44" spans="1:37" ht="14.1" customHeight="1" x14ac:dyDescent="0.2">
      <c r="A44" s="91"/>
      <c r="B44" s="128"/>
      <c r="C44" s="128"/>
      <c r="D44" s="327" t="s">
        <v>827</v>
      </c>
      <c r="E44" s="328"/>
      <c r="F44" s="328"/>
      <c r="G44" s="328"/>
      <c r="H44" s="328"/>
      <c r="I44" s="328"/>
      <c r="J44" s="292">
        <f>SUM(J37:K43)</f>
        <v>313</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18" activePane="bottomLeft" state="frozen"/>
      <selection pane="bottomLeft" activeCell="I25" sqref="I25"/>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Stanislaus</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927</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209</v>
      </c>
      <c r="H9" s="388"/>
      <c r="I9" s="183"/>
    </row>
    <row r="10" spans="1:21" ht="15" x14ac:dyDescent="0.2">
      <c r="A10" s="165"/>
      <c r="B10" s="206"/>
      <c r="C10" s="399" t="s">
        <v>872</v>
      </c>
      <c r="D10" s="399"/>
      <c r="E10" s="399"/>
      <c r="F10" s="399"/>
      <c r="G10" s="397">
        <v>228</v>
      </c>
      <c r="H10" s="397"/>
      <c r="I10" s="183"/>
    </row>
    <row r="11" spans="1:21" ht="15" x14ac:dyDescent="0.2">
      <c r="A11" s="165"/>
      <c r="B11" s="206"/>
      <c r="C11" s="398" t="s">
        <v>873</v>
      </c>
      <c r="D11" s="398"/>
      <c r="E11" s="398"/>
      <c r="F11" s="398"/>
      <c r="G11" s="388">
        <v>1</v>
      </c>
      <c r="H11" s="388"/>
      <c r="I11" s="183"/>
    </row>
    <row r="12" spans="1:21" ht="15" x14ac:dyDescent="0.25">
      <c r="A12" s="165"/>
      <c r="B12" s="177"/>
      <c r="C12" s="298" t="s">
        <v>827</v>
      </c>
      <c r="D12" s="298"/>
      <c r="E12" s="298"/>
      <c r="F12" s="298"/>
      <c r="G12" s="394">
        <f>SUM(G9:H11)</f>
        <v>438</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v>358</v>
      </c>
      <c r="H16" s="388"/>
      <c r="I16" s="98"/>
    </row>
    <row r="17" spans="1:9" ht="14.25" x14ac:dyDescent="0.2">
      <c r="A17" s="102"/>
      <c r="B17" s="128"/>
      <c r="C17" s="296" t="s">
        <v>815</v>
      </c>
      <c r="D17" s="296"/>
      <c r="E17" s="296"/>
      <c r="F17" s="296"/>
      <c r="G17" s="397">
        <v>80</v>
      </c>
      <c r="H17" s="397"/>
      <c r="I17" s="98"/>
    </row>
    <row r="18" spans="1:9" ht="15" x14ac:dyDescent="0.25">
      <c r="A18" s="102"/>
      <c r="B18" s="128"/>
      <c r="C18" s="298" t="s">
        <v>827</v>
      </c>
      <c r="D18" s="298"/>
      <c r="E18" s="298"/>
      <c r="F18" s="298"/>
      <c r="G18" s="408">
        <f>SUM(G16:H17)</f>
        <v>438</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v>57</v>
      </c>
      <c r="H22" s="388"/>
      <c r="I22" s="98"/>
    </row>
    <row r="23" spans="1:9" ht="14.25" x14ac:dyDescent="0.2">
      <c r="A23" s="102"/>
      <c r="B23" s="128"/>
      <c r="C23" s="296" t="s">
        <v>818</v>
      </c>
      <c r="D23" s="296"/>
      <c r="E23" s="296"/>
      <c r="F23" s="296"/>
      <c r="G23" s="409">
        <v>125</v>
      </c>
      <c r="H23" s="409"/>
      <c r="I23" s="98"/>
    </row>
    <row r="24" spans="1:9" ht="14.25" x14ac:dyDescent="0.2">
      <c r="A24" s="102"/>
      <c r="B24" s="128"/>
      <c r="C24" s="297" t="s">
        <v>817</v>
      </c>
      <c r="D24" s="297"/>
      <c r="E24" s="297"/>
      <c r="F24" s="297"/>
      <c r="G24" s="388">
        <v>238</v>
      </c>
      <c r="H24" s="388"/>
      <c r="I24" s="98"/>
    </row>
    <row r="25" spans="1:9" ht="14.25" x14ac:dyDescent="0.2">
      <c r="A25" s="102"/>
      <c r="B25" s="128"/>
      <c r="C25" s="311" t="s">
        <v>512</v>
      </c>
      <c r="D25" s="311"/>
      <c r="E25" s="311"/>
      <c r="F25" s="311"/>
      <c r="G25" s="397">
        <v>18</v>
      </c>
      <c r="H25" s="397"/>
      <c r="I25" s="98"/>
    </row>
    <row r="26" spans="1:9" ht="15" x14ac:dyDescent="0.25">
      <c r="A26" s="102"/>
      <c r="B26" s="128"/>
      <c r="C26" s="298" t="s">
        <v>827</v>
      </c>
      <c r="D26" s="298"/>
      <c r="E26" s="298"/>
      <c r="F26" s="298"/>
      <c r="G26" s="408">
        <f>SUM(G22:H25)</f>
        <v>438</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Stanislaus</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942</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486" zoomScaleNormal="100" workbookViewId="0">
      <selection activeCell="A600" sqref="A600:J634"/>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Stanislaus</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1" x14ac:dyDescent="0.2">
      <c r="A49" s="520"/>
      <c r="B49" s="520"/>
      <c r="C49" s="520"/>
      <c r="D49" s="520"/>
      <c r="E49" s="520"/>
      <c r="F49" s="520"/>
      <c r="G49" s="520"/>
      <c r="H49" s="520"/>
      <c r="I49" s="520"/>
      <c r="J49" s="520"/>
    </row>
    <row r="50" spans="1:11" x14ac:dyDescent="0.2">
      <c r="A50" s="520"/>
      <c r="B50" s="520"/>
      <c r="C50" s="520"/>
      <c r="D50" s="520"/>
      <c r="E50" s="520"/>
      <c r="F50" s="520"/>
      <c r="G50" s="520"/>
      <c r="H50" s="520"/>
      <c r="I50" s="520"/>
      <c r="J50" s="520"/>
    </row>
    <row r="51" spans="1:11" x14ac:dyDescent="0.2">
      <c r="A51" s="520"/>
      <c r="B51" s="520"/>
      <c r="C51" s="520"/>
      <c r="D51" s="520"/>
      <c r="E51" s="520"/>
      <c r="F51" s="520"/>
      <c r="G51" s="520"/>
      <c r="H51" s="520"/>
      <c r="I51" s="520"/>
      <c r="J51" s="520"/>
    </row>
    <row r="52" spans="1:11" ht="12.75" hidden="1" customHeight="1" x14ac:dyDescent="0.2">
      <c r="A52" s="520"/>
      <c r="B52" s="520"/>
      <c r="C52" s="520"/>
      <c r="D52" s="520"/>
      <c r="E52" s="520"/>
      <c r="F52" s="520"/>
      <c r="G52" s="520"/>
      <c r="H52" s="520"/>
      <c r="I52" s="520"/>
      <c r="J52" s="520"/>
    </row>
    <row r="53" spans="1:11" ht="12.75" hidden="1" customHeight="1" x14ac:dyDescent="0.2">
      <c r="A53" s="520"/>
      <c r="B53" s="520"/>
      <c r="C53" s="520"/>
      <c r="D53" s="520"/>
      <c r="E53" s="520"/>
      <c r="F53" s="520"/>
      <c r="G53" s="520"/>
      <c r="H53" s="520"/>
      <c r="I53" s="520"/>
      <c r="J53" s="520"/>
    </row>
    <row r="54" spans="1:11" ht="12.75" hidden="1" customHeight="1" x14ac:dyDescent="0.2">
      <c r="A54" s="520"/>
      <c r="B54" s="520"/>
      <c r="C54" s="520"/>
      <c r="D54" s="520"/>
      <c r="E54" s="520"/>
      <c r="F54" s="520"/>
      <c r="G54" s="520"/>
      <c r="H54" s="520"/>
      <c r="I54" s="520"/>
      <c r="J54" s="520"/>
    </row>
    <row r="55" spans="1:11" ht="12.75" hidden="1" customHeight="1" x14ac:dyDescent="0.2">
      <c r="A55" s="520"/>
      <c r="B55" s="520"/>
      <c r="C55" s="520"/>
      <c r="D55" s="520"/>
      <c r="E55" s="520"/>
      <c r="F55" s="520"/>
      <c r="G55" s="520"/>
      <c r="H55" s="520"/>
      <c r="I55" s="520"/>
      <c r="J55" s="520"/>
    </row>
    <row r="56" spans="1:11" x14ac:dyDescent="0.2">
      <c r="A56" s="520"/>
      <c r="B56" s="520"/>
      <c r="C56" s="520"/>
      <c r="D56" s="520"/>
      <c r="E56" s="520"/>
      <c r="F56" s="520"/>
      <c r="G56" s="520"/>
      <c r="H56" s="520"/>
      <c r="I56" s="520"/>
      <c r="J56" s="520"/>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Stanislaus</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Stanislaus</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t="s">
        <v>933</v>
      </c>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516"/>
      <c r="F130" s="517"/>
      <c r="G130" s="517"/>
      <c r="H130" s="517"/>
      <c r="I130" s="517"/>
      <c r="J130" s="518"/>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v>1072273</v>
      </c>
      <c r="F132" s="451"/>
      <c r="G132" s="451"/>
      <c r="H132" s="451"/>
      <c r="I132" s="452"/>
      <c r="J132" s="452"/>
    </row>
    <row r="133" spans="1:16" x14ac:dyDescent="0.2">
      <c r="A133" s="505" t="s">
        <v>528</v>
      </c>
      <c r="B133" s="505"/>
      <c r="C133" s="505"/>
      <c r="D133" s="505"/>
      <c r="E133" s="434">
        <v>27838</v>
      </c>
      <c r="F133" s="434"/>
      <c r="G133" s="435"/>
      <c r="H133" s="435"/>
      <c r="I133" s="450"/>
      <c r="J133" s="450"/>
    </row>
    <row r="134" spans="1:16" x14ac:dyDescent="0.2">
      <c r="A134" s="504" t="s">
        <v>529</v>
      </c>
      <c r="B134" s="504"/>
      <c r="C134" s="504"/>
      <c r="D134" s="504"/>
      <c r="E134" s="451">
        <v>168301</v>
      </c>
      <c r="F134" s="451"/>
      <c r="G134" s="451"/>
      <c r="H134" s="451"/>
      <c r="I134" s="452"/>
      <c r="J134" s="452"/>
    </row>
    <row r="135" spans="1:16" x14ac:dyDescent="0.2">
      <c r="A135" s="505" t="s">
        <v>530</v>
      </c>
      <c r="B135" s="505"/>
      <c r="C135" s="505"/>
      <c r="D135" s="505"/>
      <c r="E135" s="434"/>
      <c r="F135" s="434"/>
      <c r="G135" s="435"/>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c r="F137" s="434"/>
      <c r="G137" s="435"/>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1268412</v>
      </c>
      <c r="F142" s="439"/>
      <c r="G142" s="439">
        <f>SUM(G132:G141)</f>
        <v>0</v>
      </c>
      <c r="H142" s="439"/>
      <c r="I142" s="439">
        <f>SUM(I132:I141)</f>
        <v>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t="s">
        <v>938</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Stanislaus</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t="s">
        <v>934</v>
      </c>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v>125542</v>
      </c>
      <c r="F184" s="451"/>
      <c r="G184" s="451"/>
      <c r="H184" s="451"/>
      <c r="I184" s="452"/>
      <c r="J184" s="452"/>
    </row>
    <row r="185" spans="1:20" x14ac:dyDescent="0.2">
      <c r="A185" s="447" t="s">
        <v>528</v>
      </c>
      <c r="B185" s="448"/>
      <c r="C185" s="448"/>
      <c r="D185" s="449"/>
      <c r="E185" s="434">
        <v>27411</v>
      </c>
      <c r="F185" s="434"/>
      <c r="G185" s="435"/>
      <c r="H185" s="435"/>
      <c r="I185" s="450"/>
      <c r="J185" s="450"/>
    </row>
    <row r="186" spans="1:20" x14ac:dyDescent="0.2">
      <c r="A186" s="443" t="s">
        <v>529</v>
      </c>
      <c r="B186" s="444"/>
      <c r="C186" s="444"/>
      <c r="D186" s="445"/>
      <c r="E186" s="451"/>
      <c r="F186" s="451"/>
      <c r="G186" s="451"/>
      <c r="H186" s="451"/>
      <c r="I186" s="452"/>
      <c r="J186" s="452"/>
    </row>
    <row r="187" spans="1:20" x14ac:dyDescent="0.2">
      <c r="A187" s="447" t="s">
        <v>530</v>
      </c>
      <c r="B187" s="448"/>
      <c r="C187" s="448"/>
      <c r="D187" s="449"/>
      <c r="E187" s="434"/>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152953</v>
      </c>
      <c r="F194" s="439"/>
      <c r="G194" s="439">
        <f>SUM(G184:G193)</f>
        <v>0</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t="s">
        <v>943</v>
      </c>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Stanislaus</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8" t="s">
        <v>935</v>
      </c>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3" t="s">
        <v>913</v>
      </c>
      <c r="B235" s="524"/>
      <c r="C235" s="524"/>
      <c r="D235" s="525"/>
      <c r="E235" s="473"/>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c r="F237" s="451"/>
      <c r="G237" s="451"/>
      <c r="H237" s="451"/>
      <c r="I237" s="452"/>
      <c r="J237" s="452"/>
    </row>
    <row r="238" spans="1:10" x14ac:dyDescent="0.2">
      <c r="A238" s="447" t="s">
        <v>528</v>
      </c>
      <c r="B238" s="448"/>
      <c r="C238" s="448"/>
      <c r="D238" s="449"/>
      <c r="E238" s="434">
        <v>60049</v>
      </c>
      <c r="F238" s="434"/>
      <c r="G238" s="435"/>
      <c r="H238" s="435"/>
      <c r="I238" s="450"/>
      <c r="J238" s="450"/>
    </row>
    <row r="239" spans="1:10" x14ac:dyDescent="0.2">
      <c r="A239" s="443" t="s">
        <v>529</v>
      </c>
      <c r="B239" s="444"/>
      <c r="C239" s="444"/>
      <c r="D239" s="445"/>
      <c r="E239" s="451">
        <v>279417</v>
      </c>
      <c r="F239" s="451"/>
      <c r="G239" s="451"/>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339466</v>
      </c>
      <c r="F247" s="439"/>
      <c r="G247" s="439">
        <f>SUM(G237:G246)</f>
        <v>0</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t="s">
        <v>940</v>
      </c>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t="str">
        <f>'CONTACT INFORMATION'!$A$24</f>
        <v>Stanislaus</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t="s">
        <v>936</v>
      </c>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6" t="s">
        <v>808</v>
      </c>
      <c r="B293" s="527"/>
      <c r="C293" s="527"/>
      <c r="D293" s="528"/>
      <c r="E293" s="473"/>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v>109007</v>
      </c>
      <c r="F295" s="451"/>
      <c r="G295" s="451"/>
      <c r="H295" s="451"/>
      <c r="I295" s="452"/>
      <c r="J295" s="452"/>
    </row>
    <row r="296" spans="1:10" x14ac:dyDescent="0.2">
      <c r="A296" s="447" t="s">
        <v>528</v>
      </c>
      <c r="B296" s="448"/>
      <c r="C296" s="448"/>
      <c r="D296" s="449"/>
      <c r="E296" s="434"/>
      <c r="F296" s="434"/>
      <c r="G296" s="435"/>
      <c r="H296" s="435"/>
      <c r="I296" s="450"/>
      <c r="J296" s="450"/>
    </row>
    <row r="297" spans="1:10" x14ac:dyDescent="0.2">
      <c r="A297" s="443" t="s">
        <v>529</v>
      </c>
      <c r="B297" s="444"/>
      <c r="C297" s="444"/>
      <c r="D297" s="445"/>
      <c r="E297" s="451">
        <v>117714</v>
      </c>
      <c r="F297" s="451"/>
      <c r="G297" s="451"/>
      <c r="H297" s="451"/>
      <c r="I297" s="452"/>
      <c r="J297" s="452"/>
    </row>
    <row r="298" spans="1:10" x14ac:dyDescent="0.2">
      <c r="A298" s="447" t="s">
        <v>530</v>
      </c>
      <c r="B298" s="448"/>
      <c r="C298" s="448"/>
      <c r="D298" s="449"/>
      <c r="E298" s="434"/>
      <c r="F298" s="434"/>
      <c r="G298" s="435"/>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226721</v>
      </c>
      <c r="F305" s="439"/>
      <c r="G305" s="439">
        <f>SUM(G295:G304)</f>
        <v>0</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t="s">
        <v>944</v>
      </c>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t="str">
        <f>'CONTACT INFORMATION'!$A$24</f>
        <v>Stanislaus</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29" t="s">
        <v>473</v>
      </c>
      <c r="F349" s="530"/>
      <c r="G349" s="530"/>
      <c r="H349" s="530"/>
      <c r="I349" s="530"/>
      <c r="J349" s="531"/>
    </row>
    <row r="350" spans="1:10" x14ac:dyDescent="0.2">
      <c r="A350" s="497" t="s">
        <v>853</v>
      </c>
      <c r="B350" s="498"/>
      <c r="C350" s="498"/>
      <c r="D350" s="499"/>
      <c r="E350" s="532"/>
      <c r="F350" s="533"/>
      <c r="G350" s="533"/>
      <c r="H350" s="533"/>
      <c r="I350" s="533"/>
      <c r="J350" s="534"/>
    </row>
    <row r="351" spans="1:10" x14ac:dyDescent="0.2">
      <c r="A351" s="526" t="s">
        <v>808</v>
      </c>
      <c r="B351" s="527"/>
      <c r="C351" s="527"/>
      <c r="D351" s="528"/>
      <c r="E351" s="473"/>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c r="F353" s="451"/>
      <c r="G353" s="451">
        <v>170402</v>
      </c>
      <c r="H353" s="451"/>
      <c r="I353" s="452"/>
      <c r="J353" s="452"/>
    </row>
    <row r="354" spans="1:10" x14ac:dyDescent="0.2">
      <c r="A354" s="447" t="s">
        <v>528</v>
      </c>
      <c r="B354" s="448"/>
      <c r="C354" s="448"/>
      <c r="D354" s="449"/>
      <c r="E354" s="434"/>
      <c r="F354" s="434"/>
      <c r="G354" s="435">
        <v>9130</v>
      </c>
      <c r="H354" s="435"/>
      <c r="I354" s="450"/>
      <c r="J354" s="450"/>
    </row>
    <row r="355" spans="1:10" x14ac:dyDescent="0.2">
      <c r="A355" s="443" t="s">
        <v>529</v>
      </c>
      <c r="B355" s="444"/>
      <c r="C355" s="444"/>
      <c r="D355" s="445"/>
      <c r="E355" s="451"/>
      <c r="F355" s="451"/>
      <c r="G355" s="451"/>
      <c r="H355" s="451"/>
      <c r="I355" s="452"/>
      <c r="J355" s="452"/>
    </row>
    <row r="356" spans="1:10" x14ac:dyDescent="0.2">
      <c r="A356" s="447" t="s">
        <v>530</v>
      </c>
      <c r="B356" s="448"/>
      <c r="C356" s="448"/>
      <c r="D356" s="449"/>
      <c r="E356" s="434"/>
      <c r="F356" s="434"/>
      <c r="G356" s="435"/>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0</v>
      </c>
      <c r="F363" s="439"/>
      <c r="G363" s="439">
        <f>SUM(G353:G362)</f>
        <v>179532</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t="s">
        <v>945</v>
      </c>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t="str">
        <f>'CONTACT INFORMATION'!$A$24</f>
        <v>Stanislaus</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9" t="s">
        <v>470</v>
      </c>
      <c r="F407" s="530"/>
      <c r="G407" s="530"/>
      <c r="H407" s="530"/>
      <c r="I407" s="530"/>
      <c r="J407" s="531"/>
    </row>
    <row r="408" spans="1:10" x14ac:dyDescent="0.2">
      <c r="A408" s="497" t="s">
        <v>853</v>
      </c>
      <c r="B408" s="498"/>
      <c r="C408" s="498"/>
      <c r="D408" s="499"/>
      <c r="E408" s="532"/>
      <c r="F408" s="533"/>
      <c r="G408" s="533"/>
      <c r="H408" s="533"/>
      <c r="I408" s="533"/>
      <c r="J408" s="534"/>
    </row>
    <row r="409" spans="1:10" x14ac:dyDescent="0.2">
      <c r="A409" s="526" t="s">
        <v>808</v>
      </c>
      <c r="B409" s="527"/>
      <c r="C409" s="527"/>
      <c r="D409" s="528"/>
      <c r="E409" s="473"/>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v>879837</v>
      </c>
      <c r="H411" s="451"/>
      <c r="I411" s="452"/>
      <c r="J411" s="452"/>
    </row>
    <row r="412" spans="1:10" x14ac:dyDescent="0.2">
      <c r="A412" s="447" t="s">
        <v>528</v>
      </c>
      <c r="B412" s="448"/>
      <c r="C412" s="448"/>
      <c r="D412" s="449"/>
      <c r="E412" s="434"/>
      <c r="F412" s="434"/>
      <c r="G412" s="435">
        <v>18021</v>
      </c>
      <c r="H412" s="435"/>
      <c r="I412" s="450"/>
      <c r="J412" s="450"/>
    </row>
    <row r="413" spans="1:10" x14ac:dyDescent="0.2">
      <c r="A413" s="443" t="s">
        <v>529</v>
      </c>
      <c r="B413" s="444"/>
      <c r="C413" s="444"/>
      <c r="D413" s="445"/>
      <c r="E413" s="451"/>
      <c r="F413" s="451"/>
      <c r="G413" s="451">
        <v>269675</v>
      </c>
      <c r="H413" s="451"/>
      <c r="I413" s="452"/>
      <c r="J413" s="452"/>
    </row>
    <row r="414" spans="1:10" x14ac:dyDescent="0.2">
      <c r="A414" s="447" t="s">
        <v>530</v>
      </c>
      <c r="B414" s="448"/>
      <c r="C414" s="448"/>
      <c r="D414" s="449"/>
      <c r="E414" s="434"/>
      <c r="F414" s="434"/>
      <c r="G414" s="435"/>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0</v>
      </c>
      <c r="F421" s="439"/>
      <c r="G421" s="439">
        <f>SUM(G411:G420)</f>
        <v>1167533</v>
      </c>
      <c r="H421" s="439"/>
      <c r="I421" s="439">
        <f>SUM(I411:I420)</f>
        <v>0</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t="s">
        <v>946</v>
      </c>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t="str">
        <f>'CONTACT INFORMATION'!$A$24</f>
        <v>Stanislaus</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9" t="s">
        <v>513</v>
      </c>
      <c r="F465" s="530"/>
      <c r="G465" s="530"/>
      <c r="H465" s="530"/>
      <c r="I465" s="530"/>
      <c r="J465" s="531"/>
    </row>
    <row r="466" spans="1:10" x14ac:dyDescent="0.2">
      <c r="A466" s="497" t="s">
        <v>853</v>
      </c>
      <c r="B466" s="498"/>
      <c r="C466" s="498"/>
      <c r="D466" s="499"/>
      <c r="E466" s="532"/>
      <c r="F466" s="533"/>
      <c r="G466" s="533"/>
      <c r="H466" s="533"/>
      <c r="I466" s="533"/>
      <c r="J466" s="534"/>
    </row>
    <row r="467" spans="1:10" x14ac:dyDescent="0.2">
      <c r="A467" s="526" t="s">
        <v>808</v>
      </c>
      <c r="B467" s="527"/>
      <c r="C467" s="527"/>
      <c r="D467" s="528"/>
      <c r="E467" s="473"/>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v>112945</v>
      </c>
      <c r="H469" s="451"/>
      <c r="I469" s="452"/>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c r="H471" s="451"/>
      <c r="I471" s="452"/>
      <c r="J471" s="452"/>
    </row>
    <row r="472" spans="1:10" x14ac:dyDescent="0.2">
      <c r="A472" s="447" t="s">
        <v>530</v>
      </c>
      <c r="B472" s="448"/>
      <c r="C472" s="448"/>
      <c r="D472" s="449"/>
      <c r="E472" s="434"/>
      <c r="F472" s="434"/>
      <c r="G472" s="435"/>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c r="F474" s="434"/>
      <c r="G474" s="435"/>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0</v>
      </c>
      <c r="F479" s="439"/>
      <c r="G479" s="439">
        <f>SUM(G469:G478)</f>
        <v>112945</v>
      </c>
      <c r="H479" s="439"/>
      <c r="I479" s="439">
        <f>SUM(I469:I478)</f>
        <v>0</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x14ac:dyDescent="0.2">
      <c r="A484" s="300" t="s">
        <v>939</v>
      </c>
      <c r="B484" s="480"/>
      <c r="C484" s="480"/>
      <c r="D484" s="480"/>
      <c r="E484" s="480"/>
      <c r="F484" s="480"/>
      <c r="G484" s="480"/>
      <c r="H484" s="480"/>
      <c r="I484" s="480"/>
      <c r="J484" s="481"/>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2"/>
      <c r="B515" s="483"/>
      <c r="C515" s="483"/>
      <c r="D515" s="483"/>
      <c r="E515" s="483"/>
      <c r="F515" s="483"/>
      <c r="G515" s="483"/>
      <c r="H515" s="483"/>
      <c r="I515" s="483"/>
      <c r="J515" s="484"/>
    </row>
    <row r="516" spans="1:10" x14ac:dyDescent="0.2">
      <c r="A516" s="482"/>
      <c r="B516" s="483"/>
      <c r="C516" s="483"/>
      <c r="D516" s="483"/>
      <c r="E516" s="483"/>
      <c r="F516" s="483"/>
      <c r="G516" s="483"/>
      <c r="H516" s="483"/>
      <c r="I516" s="483"/>
      <c r="J516" s="484"/>
    </row>
    <row r="517" spans="1:10" x14ac:dyDescent="0.2">
      <c r="A517" s="482"/>
      <c r="B517" s="483"/>
      <c r="C517" s="483"/>
      <c r="D517" s="483"/>
      <c r="E517" s="483"/>
      <c r="F517" s="483"/>
      <c r="G517" s="483"/>
      <c r="H517" s="483"/>
      <c r="I517" s="483"/>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t="str">
        <f>'CONTACT INFORMATION'!$A$24</f>
        <v>Stanislaus</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9" t="s">
        <v>468</v>
      </c>
      <c r="F523" s="530"/>
      <c r="G523" s="530"/>
      <c r="H523" s="530"/>
      <c r="I523" s="530"/>
      <c r="J523" s="531"/>
    </row>
    <row r="524" spans="1:10" ht="12.75" customHeight="1" x14ac:dyDescent="0.2">
      <c r="A524" s="497" t="s">
        <v>853</v>
      </c>
      <c r="B524" s="498"/>
      <c r="C524" s="498"/>
      <c r="D524" s="499"/>
      <c r="E524" s="532"/>
      <c r="F524" s="533"/>
      <c r="G524" s="533"/>
      <c r="H524" s="533"/>
      <c r="I524" s="533"/>
      <c r="J524" s="534"/>
    </row>
    <row r="525" spans="1:10" x14ac:dyDescent="0.2">
      <c r="A525" s="526" t="s">
        <v>808</v>
      </c>
      <c r="B525" s="527"/>
      <c r="C525" s="527"/>
      <c r="D525" s="528"/>
      <c r="E525" s="473"/>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c r="F527" s="451"/>
      <c r="G527" s="451">
        <v>829494</v>
      </c>
      <c r="H527" s="451"/>
      <c r="I527" s="452"/>
      <c r="J527" s="452"/>
    </row>
    <row r="528" spans="1:10" x14ac:dyDescent="0.2">
      <c r="A528" s="447" t="s">
        <v>528</v>
      </c>
      <c r="B528" s="448"/>
      <c r="C528" s="448"/>
      <c r="D528" s="449"/>
      <c r="E528" s="434"/>
      <c r="F528" s="434"/>
      <c r="G528" s="435">
        <v>18021</v>
      </c>
      <c r="H528" s="435"/>
      <c r="I528" s="450"/>
      <c r="J528" s="450"/>
    </row>
    <row r="529" spans="1:10" x14ac:dyDescent="0.2">
      <c r="A529" s="443" t="s">
        <v>529</v>
      </c>
      <c r="B529" s="444"/>
      <c r="C529" s="444"/>
      <c r="D529" s="445"/>
      <c r="E529" s="451"/>
      <c r="F529" s="451"/>
      <c r="G529" s="451">
        <v>30000</v>
      </c>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0</v>
      </c>
      <c r="F537" s="439"/>
      <c r="G537" s="439">
        <f>SUM(G527:G536)</f>
        <v>877515</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t="s">
        <v>941</v>
      </c>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t="str">
        <f>'CONTACT INFORMATION'!$A$24</f>
        <v>Stanislaus</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9" t="s">
        <v>937</v>
      </c>
      <c r="F581" s="530"/>
      <c r="G581" s="530"/>
      <c r="H581" s="530"/>
      <c r="I581" s="530"/>
      <c r="J581" s="531"/>
    </row>
    <row r="582" spans="1:10" ht="12.75" customHeight="1" x14ac:dyDescent="0.2">
      <c r="A582" s="497" t="s">
        <v>853</v>
      </c>
      <c r="B582" s="498"/>
      <c r="C582" s="498"/>
      <c r="D582" s="499"/>
      <c r="E582" s="532"/>
      <c r="F582" s="533"/>
      <c r="G582" s="533"/>
      <c r="H582" s="533"/>
      <c r="I582" s="533"/>
      <c r="J582" s="534"/>
    </row>
    <row r="583" spans="1:10" x14ac:dyDescent="0.2">
      <c r="A583" s="526" t="s">
        <v>808</v>
      </c>
      <c r="B583" s="527"/>
      <c r="C583" s="527"/>
      <c r="D583" s="528"/>
      <c r="E583" s="473"/>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c r="F585" s="451"/>
      <c r="G585" s="451"/>
      <c r="H585" s="451"/>
      <c r="I585" s="452"/>
      <c r="J585" s="452"/>
    </row>
    <row r="586" spans="1:10" x14ac:dyDescent="0.2">
      <c r="A586" s="447" t="s">
        <v>528</v>
      </c>
      <c r="B586" s="448"/>
      <c r="C586" s="448"/>
      <c r="D586" s="449"/>
      <c r="E586" s="434"/>
      <c r="F586" s="434"/>
      <c r="G586" s="435"/>
      <c r="H586" s="435"/>
      <c r="I586" s="450"/>
      <c r="J586" s="450"/>
    </row>
    <row r="587" spans="1:10" x14ac:dyDescent="0.2">
      <c r="A587" s="443" t="s">
        <v>529</v>
      </c>
      <c r="B587" s="444"/>
      <c r="C587" s="444"/>
      <c r="D587" s="445"/>
      <c r="E587" s="451"/>
      <c r="F587" s="451"/>
      <c r="G587" s="451">
        <v>203431</v>
      </c>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0</v>
      </c>
      <c r="F595" s="439"/>
      <c r="G595" s="439">
        <f>SUM(G585:G594)</f>
        <v>203431</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t="s">
        <v>947</v>
      </c>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t="str">
        <f>'CONTACT INFORMATION'!$A$24</f>
        <v>Stanislaus</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29"/>
      <c r="F639" s="530"/>
      <c r="G639" s="530"/>
      <c r="H639" s="530"/>
      <c r="I639" s="530"/>
      <c r="J639" s="531"/>
    </row>
    <row r="640" spans="1:10" x14ac:dyDescent="0.2">
      <c r="A640" s="497" t="s">
        <v>853</v>
      </c>
      <c r="B640" s="498"/>
      <c r="C640" s="498"/>
      <c r="D640" s="499"/>
      <c r="E640" s="532"/>
      <c r="F640" s="533"/>
      <c r="G640" s="533"/>
      <c r="H640" s="533"/>
      <c r="I640" s="533"/>
      <c r="J640" s="534"/>
    </row>
    <row r="641" spans="1:10" x14ac:dyDescent="0.2">
      <c r="A641" s="526" t="s">
        <v>808</v>
      </c>
      <c r="B641" s="527"/>
      <c r="C641" s="527"/>
      <c r="D641" s="528"/>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0</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t="str">
        <f>'CONTACT INFORMATION'!$A$24</f>
        <v>Stanislaus</v>
      </c>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9"/>
      <c r="F697" s="530"/>
      <c r="G697" s="530"/>
      <c r="H697" s="530"/>
      <c r="I697" s="530"/>
      <c r="J697" s="531"/>
    </row>
    <row r="698" spans="1:10" x14ac:dyDescent="0.2">
      <c r="A698" s="497" t="s">
        <v>853</v>
      </c>
      <c r="B698" s="498"/>
      <c r="C698" s="498"/>
      <c r="D698" s="499"/>
      <c r="E698" s="532"/>
      <c r="F698" s="533"/>
      <c r="G698" s="533"/>
      <c r="H698" s="533"/>
      <c r="I698" s="533"/>
      <c r="J698" s="534"/>
    </row>
    <row r="699" spans="1:10" x14ac:dyDescent="0.2">
      <c r="A699" s="526" t="s">
        <v>808</v>
      </c>
      <c r="B699" s="527"/>
      <c r="C699" s="527"/>
      <c r="D699" s="528"/>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t="str">
        <f>'CONTACT INFORMATION'!$A$24</f>
        <v>Stanislaus</v>
      </c>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9"/>
      <c r="F755" s="530"/>
      <c r="G755" s="530"/>
      <c r="H755" s="530"/>
      <c r="I755" s="530"/>
      <c r="J755" s="531"/>
    </row>
    <row r="756" spans="1:10" x14ac:dyDescent="0.2">
      <c r="A756" s="497" t="s">
        <v>853</v>
      </c>
      <c r="B756" s="498"/>
      <c r="C756" s="498"/>
      <c r="D756" s="499"/>
      <c r="E756" s="532"/>
      <c r="F756" s="533"/>
      <c r="G756" s="533"/>
      <c r="H756" s="533"/>
      <c r="I756" s="533"/>
      <c r="J756" s="534"/>
    </row>
    <row r="757" spans="1:10" x14ac:dyDescent="0.2">
      <c r="A757" s="526" t="s">
        <v>808</v>
      </c>
      <c r="B757" s="527"/>
      <c r="C757" s="527"/>
      <c r="D757" s="528"/>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c r="B774" s="480"/>
      <c r="C774" s="480"/>
      <c r="D774" s="480"/>
      <c r="E774" s="480"/>
      <c r="F774" s="480"/>
      <c r="G774" s="480"/>
      <c r="H774" s="480"/>
      <c r="I774" s="480"/>
      <c r="J774" s="481"/>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2"/>
      <c r="B805" s="483"/>
      <c r="C805" s="483"/>
      <c r="D805" s="483"/>
      <c r="E805" s="483"/>
      <c r="F805" s="483"/>
      <c r="G805" s="483"/>
      <c r="H805" s="483"/>
      <c r="I805" s="483"/>
      <c r="J805" s="484"/>
    </row>
    <row r="806" spans="1:10" x14ac:dyDescent="0.2">
      <c r="A806" s="482"/>
      <c r="B806" s="483"/>
      <c r="C806" s="483"/>
      <c r="D806" s="483"/>
      <c r="E806" s="483"/>
      <c r="F806" s="483"/>
      <c r="G806" s="483"/>
      <c r="H806" s="483"/>
      <c r="I806" s="483"/>
      <c r="J806" s="484"/>
    </row>
    <row r="807" spans="1:10" x14ac:dyDescent="0.2">
      <c r="A807" s="482"/>
      <c r="B807" s="483"/>
      <c r="C807" s="483"/>
      <c r="D807" s="483"/>
      <c r="E807" s="483"/>
      <c r="F807" s="483"/>
      <c r="G807" s="483"/>
      <c r="H807" s="483"/>
      <c r="I807" s="483"/>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t="str">
        <f>'CONTACT INFORMATION'!$A$24</f>
        <v>Stanislaus</v>
      </c>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9"/>
      <c r="F813" s="530"/>
      <c r="G813" s="530"/>
      <c r="H813" s="530"/>
      <c r="I813" s="530"/>
      <c r="J813" s="531"/>
    </row>
    <row r="814" spans="1:10" x14ac:dyDescent="0.2">
      <c r="A814" s="497" t="s">
        <v>853</v>
      </c>
      <c r="B814" s="498"/>
      <c r="C814" s="498"/>
      <c r="D814" s="499"/>
      <c r="E814" s="532"/>
      <c r="F814" s="533"/>
      <c r="G814" s="533"/>
      <c r="H814" s="533"/>
      <c r="I814" s="533"/>
      <c r="J814" s="534"/>
    </row>
    <row r="815" spans="1:10" x14ac:dyDescent="0.2">
      <c r="A815" s="526" t="s">
        <v>808</v>
      </c>
      <c r="B815" s="527"/>
      <c r="C815" s="527"/>
      <c r="D815" s="528"/>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c r="B832" s="480"/>
      <c r="C832" s="480"/>
      <c r="D832" s="480"/>
      <c r="E832" s="480"/>
      <c r="F832" s="480"/>
      <c r="G832" s="480"/>
      <c r="H832" s="480"/>
      <c r="I832" s="480"/>
      <c r="J832" s="481"/>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2"/>
      <c r="B863" s="483"/>
      <c r="C863" s="483"/>
      <c r="D863" s="483"/>
      <c r="E863" s="483"/>
      <c r="F863" s="483"/>
      <c r="G863" s="483"/>
      <c r="H863" s="483"/>
      <c r="I863" s="483"/>
      <c r="J863" s="484"/>
    </row>
    <row r="864" spans="1:10" x14ac:dyDescent="0.2">
      <c r="A864" s="482"/>
      <c r="B864" s="483"/>
      <c r="C864" s="483"/>
      <c r="D864" s="483"/>
      <c r="E864" s="483"/>
      <c r="F864" s="483"/>
      <c r="G864" s="483"/>
      <c r="H864" s="483"/>
      <c r="I864" s="483"/>
      <c r="J864" s="484"/>
    </row>
    <row r="865" spans="1:10" x14ac:dyDescent="0.2">
      <c r="A865" s="482"/>
      <c r="B865" s="483"/>
      <c r="C865" s="483"/>
      <c r="D865" s="483"/>
      <c r="E865" s="483"/>
      <c r="F865" s="483"/>
      <c r="G865" s="483"/>
      <c r="H865" s="483"/>
      <c r="I865" s="483"/>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t="str">
        <f>'CONTACT INFORMATION'!$A$24</f>
        <v>Stanislaus</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9"/>
      <c r="F871" s="530"/>
      <c r="G871" s="530"/>
      <c r="H871" s="530"/>
      <c r="I871" s="530"/>
      <c r="J871" s="531"/>
    </row>
    <row r="872" spans="1:10" x14ac:dyDescent="0.2">
      <c r="A872" s="497" t="s">
        <v>853</v>
      </c>
      <c r="B872" s="498"/>
      <c r="C872" s="498"/>
      <c r="D872" s="499"/>
      <c r="E872" s="532"/>
      <c r="F872" s="533"/>
      <c r="G872" s="533"/>
      <c r="H872" s="533"/>
      <c r="I872" s="533"/>
      <c r="J872" s="534"/>
    </row>
    <row r="873" spans="1:10" x14ac:dyDescent="0.2">
      <c r="A873" s="526" t="s">
        <v>808</v>
      </c>
      <c r="B873" s="527"/>
      <c r="C873" s="527"/>
      <c r="D873" s="528"/>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c r="B890" s="480"/>
      <c r="C890" s="480"/>
      <c r="D890" s="480"/>
      <c r="E890" s="480"/>
      <c r="F890" s="480"/>
      <c r="G890" s="480"/>
      <c r="H890" s="480"/>
      <c r="I890" s="480"/>
      <c r="J890" s="481"/>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2"/>
      <c r="B921" s="483"/>
      <c r="C921" s="483"/>
      <c r="D921" s="483"/>
      <c r="E921" s="483"/>
      <c r="F921" s="483"/>
      <c r="G921" s="483"/>
      <c r="H921" s="483"/>
      <c r="I921" s="483"/>
      <c r="J921" s="484"/>
    </row>
    <row r="922" spans="1:10" x14ac:dyDescent="0.2">
      <c r="A922" s="482"/>
      <c r="B922" s="483"/>
      <c r="C922" s="483"/>
      <c r="D922" s="483"/>
      <c r="E922" s="483"/>
      <c r="F922" s="483"/>
      <c r="G922" s="483"/>
      <c r="H922" s="483"/>
      <c r="I922" s="483"/>
      <c r="J922" s="484"/>
    </row>
    <row r="923" spans="1:10" x14ac:dyDescent="0.2">
      <c r="A923" s="482"/>
      <c r="B923" s="483"/>
      <c r="C923" s="483"/>
      <c r="D923" s="483"/>
      <c r="E923" s="483"/>
      <c r="F923" s="483"/>
      <c r="G923" s="483"/>
      <c r="H923" s="483"/>
      <c r="I923" s="483"/>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t="str">
        <f>'CONTACT INFORMATION'!$A$24</f>
        <v>Stanislaus</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9"/>
      <c r="F929" s="530"/>
      <c r="G929" s="530"/>
      <c r="H929" s="530"/>
      <c r="I929" s="530"/>
      <c r="J929" s="531"/>
    </row>
    <row r="930" spans="1:10" x14ac:dyDescent="0.2">
      <c r="A930" s="497" t="s">
        <v>853</v>
      </c>
      <c r="B930" s="498"/>
      <c r="C930" s="498"/>
      <c r="D930" s="499"/>
      <c r="E930" s="532"/>
      <c r="F930" s="533"/>
      <c r="G930" s="533"/>
      <c r="H930" s="533"/>
      <c r="I930" s="533"/>
      <c r="J930" s="534"/>
    </row>
    <row r="931" spans="1:10" x14ac:dyDescent="0.2">
      <c r="A931" s="526" t="s">
        <v>808</v>
      </c>
      <c r="B931" s="527"/>
      <c r="C931" s="527"/>
      <c r="D931" s="528"/>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c r="B948" s="480"/>
      <c r="C948" s="480"/>
      <c r="D948" s="480"/>
      <c r="E948" s="480"/>
      <c r="F948" s="480"/>
      <c r="G948" s="480"/>
      <c r="H948" s="480"/>
      <c r="I948" s="480"/>
      <c r="J948" s="481"/>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2"/>
      <c r="B979" s="483"/>
      <c r="C979" s="483"/>
      <c r="D979" s="483"/>
      <c r="E979" s="483"/>
      <c r="F979" s="483"/>
      <c r="G979" s="483"/>
      <c r="H979" s="483"/>
      <c r="I979" s="483"/>
      <c r="J979" s="484"/>
    </row>
    <row r="980" spans="1:10" x14ac:dyDescent="0.2">
      <c r="A980" s="482"/>
      <c r="B980" s="483"/>
      <c r="C980" s="483"/>
      <c r="D980" s="483"/>
      <c r="E980" s="483"/>
      <c r="F980" s="483"/>
      <c r="G980" s="483"/>
      <c r="H980" s="483"/>
      <c r="I980" s="483"/>
      <c r="J980" s="484"/>
    </row>
    <row r="981" spans="1:10" x14ac:dyDescent="0.2">
      <c r="A981" s="482"/>
      <c r="B981" s="483"/>
      <c r="C981" s="483"/>
      <c r="D981" s="483"/>
      <c r="E981" s="483"/>
      <c r="F981" s="483"/>
      <c r="G981" s="483"/>
      <c r="H981" s="483"/>
      <c r="I981" s="483"/>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50" t="s">
        <v>848</v>
      </c>
      <c r="B1" s="351"/>
      <c r="C1" s="351"/>
      <c r="D1" s="351"/>
      <c r="E1" s="351"/>
      <c r="F1" s="351"/>
      <c r="G1" s="351"/>
      <c r="H1" s="348" t="str">
        <f>'CONTACT INFORMATION'!$A$24</f>
        <v>Stanislaus</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9"/>
      <c r="F4" s="530"/>
      <c r="G4" s="530"/>
      <c r="H4" s="530"/>
      <c r="I4" s="530"/>
      <c r="J4" s="531"/>
    </row>
    <row r="5" spans="1:10" x14ac:dyDescent="0.2">
      <c r="A5" s="497" t="s">
        <v>853</v>
      </c>
      <c r="B5" s="498"/>
      <c r="C5" s="498"/>
      <c r="D5" s="499"/>
      <c r="E5" s="532"/>
      <c r="F5" s="533"/>
      <c r="G5" s="533"/>
      <c r="H5" s="533"/>
      <c r="I5" s="533"/>
      <c r="J5" s="534"/>
    </row>
    <row r="6" spans="1:10" x14ac:dyDescent="0.2">
      <c r="A6" s="526" t="s">
        <v>808</v>
      </c>
      <c r="B6" s="527"/>
      <c r="C6" s="527"/>
      <c r="D6" s="528"/>
      <c r="E6" s="535"/>
      <c r="F6" s="536"/>
      <c r="G6" s="536"/>
      <c r="H6" s="536"/>
      <c r="I6" s="536"/>
      <c r="J6" s="537"/>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Stanislaus</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9"/>
      <c r="F59" s="530"/>
      <c r="G59" s="530"/>
      <c r="H59" s="530"/>
      <c r="I59" s="530"/>
      <c r="J59" s="531"/>
    </row>
    <row r="60" spans="1:10" x14ac:dyDescent="0.2">
      <c r="A60" s="497" t="s">
        <v>853</v>
      </c>
      <c r="B60" s="498"/>
      <c r="C60" s="498"/>
      <c r="D60" s="499"/>
      <c r="E60" s="532"/>
      <c r="F60" s="533"/>
      <c r="G60" s="533"/>
      <c r="H60" s="533"/>
      <c r="I60" s="533"/>
      <c r="J60" s="534"/>
    </row>
    <row r="61" spans="1:10" x14ac:dyDescent="0.2">
      <c r="A61" s="526" t="s">
        <v>808</v>
      </c>
      <c r="B61" s="527"/>
      <c r="C61" s="527"/>
      <c r="D61" s="528"/>
      <c r="E61" s="535"/>
      <c r="F61" s="536"/>
      <c r="G61" s="536"/>
      <c r="H61" s="536"/>
      <c r="I61" s="536"/>
      <c r="J61" s="537"/>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Stanislaus</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9"/>
      <c r="F115" s="530"/>
      <c r="G115" s="530"/>
      <c r="H115" s="530"/>
      <c r="I115" s="530"/>
      <c r="J115" s="531"/>
    </row>
    <row r="116" spans="1:10" x14ac:dyDescent="0.2">
      <c r="A116" s="497" t="s">
        <v>853</v>
      </c>
      <c r="B116" s="498"/>
      <c r="C116" s="498"/>
      <c r="D116" s="499"/>
      <c r="E116" s="532"/>
      <c r="F116" s="533"/>
      <c r="G116" s="533"/>
      <c r="H116" s="533"/>
      <c r="I116" s="533"/>
      <c r="J116" s="534"/>
    </row>
    <row r="117" spans="1:10" x14ac:dyDescent="0.2">
      <c r="A117" s="526" t="s">
        <v>808</v>
      </c>
      <c r="B117" s="527"/>
      <c r="C117" s="527"/>
      <c r="D117" s="528"/>
      <c r="E117" s="535"/>
      <c r="F117" s="536"/>
      <c r="G117" s="536"/>
      <c r="H117" s="536"/>
      <c r="I117" s="536"/>
      <c r="J117" s="537"/>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Stanislaus</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9"/>
      <c r="F170" s="530"/>
      <c r="G170" s="530"/>
      <c r="H170" s="530"/>
      <c r="I170" s="530"/>
      <c r="J170" s="531"/>
    </row>
    <row r="171" spans="1:10" x14ac:dyDescent="0.2">
      <c r="A171" s="497" t="s">
        <v>853</v>
      </c>
      <c r="B171" s="498"/>
      <c r="C171" s="498"/>
      <c r="D171" s="499"/>
      <c r="E171" s="532"/>
      <c r="F171" s="533"/>
      <c r="G171" s="533"/>
      <c r="H171" s="533"/>
      <c r="I171" s="533"/>
      <c r="J171" s="534"/>
    </row>
    <row r="172" spans="1:10" x14ac:dyDescent="0.2">
      <c r="A172" s="526" t="s">
        <v>808</v>
      </c>
      <c r="B172" s="527"/>
      <c r="C172" s="527"/>
      <c r="D172" s="528"/>
      <c r="E172" s="535"/>
      <c r="F172" s="536"/>
      <c r="G172" s="536"/>
      <c r="H172" s="536"/>
      <c r="I172" s="536"/>
      <c r="J172" s="537"/>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Stanislaus</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9"/>
      <c r="F225" s="530"/>
      <c r="G225" s="530"/>
      <c r="H225" s="530"/>
      <c r="I225" s="530"/>
      <c r="J225" s="531"/>
    </row>
    <row r="226" spans="1:10" x14ac:dyDescent="0.2">
      <c r="A226" s="497" t="s">
        <v>853</v>
      </c>
      <c r="B226" s="498"/>
      <c r="C226" s="498"/>
      <c r="D226" s="499"/>
      <c r="E226" s="532"/>
      <c r="F226" s="533"/>
      <c r="G226" s="533"/>
      <c r="H226" s="533"/>
      <c r="I226" s="533"/>
      <c r="J226" s="534"/>
    </row>
    <row r="227" spans="1:10" x14ac:dyDescent="0.2">
      <c r="A227" s="526" t="s">
        <v>808</v>
      </c>
      <c r="B227" s="527"/>
      <c r="C227" s="527"/>
      <c r="D227" s="528"/>
      <c r="E227" s="535"/>
      <c r="F227" s="536"/>
      <c r="G227" s="536"/>
      <c r="H227" s="536"/>
      <c r="I227" s="536"/>
      <c r="J227" s="537"/>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Stanislaus</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29"/>
      <c r="F280" s="530"/>
      <c r="G280" s="530"/>
      <c r="H280" s="530"/>
      <c r="I280" s="530"/>
      <c r="J280" s="531"/>
    </row>
    <row r="281" spans="1:10" ht="13.15" customHeight="1" x14ac:dyDescent="0.2">
      <c r="A281" s="497" t="s">
        <v>853</v>
      </c>
      <c r="B281" s="498"/>
      <c r="C281" s="498"/>
      <c r="D281" s="499"/>
      <c r="E281" s="532"/>
      <c r="F281" s="533"/>
      <c r="G281" s="533"/>
      <c r="H281" s="533"/>
      <c r="I281" s="533"/>
      <c r="J281" s="534"/>
    </row>
    <row r="282" spans="1:10" x14ac:dyDescent="0.2">
      <c r="A282" s="523" t="s">
        <v>808</v>
      </c>
      <c r="B282" s="524"/>
      <c r="C282" s="524"/>
      <c r="D282" s="525"/>
      <c r="E282" s="473"/>
      <c r="F282" s="474"/>
      <c r="G282" s="474"/>
      <c r="H282" s="474"/>
      <c r="I282" s="474"/>
      <c r="J282" s="475"/>
    </row>
    <row r="283" spans="1:10" ht="13.15" customHeight="1" x14ac:dyDescent="0.2">
      <c r="A283" s="58"/>
      <c r="B283" s="59"/>
      <c r="C283" s="59"/>
      <c r="D283" s="59"/>
      <c r="E283" s="544" t="s">
        <v>535</v>
      </c>
      <c r="F283" s="544"/>
      <c r="G283" s="544" t="s">
        <v>533</v>
      </c>
      <c r="H283" s="544"/>
      <c r="I283" s="545" t="s">
        <v>849</v>
      </c>
      <c r="J283" s="546"/>
    </row>
    <row r="284" spans="1:10" x14ac:dyDescent="0.2">
      <c r="A284" s="443" t="s">
        <v>527</v>
      </c>
      <c r="B284" s="444"/>
      <c r="C284" s="444"/>
      <c r="D284" s="445"/>
      <c r="E284" s="547"/>
      <c r="F284" s="548"/>
      <c r="G284" s="547"/>
      <c r="H284" s="548"/>
      <c r="I284" s="549"/>
      <c r="J284" s="550"/>
    </row>
    <row r="285" spans="1:10" x14ac:dyDescent="0.2">
      <c r="A285" s="447" t="s">
        <v>528</v>
      </c>
      <c r="B285" s="448"/>
      <c r="C285" s="448"/>
      <c r="D285" s="449"/>
      <c r="E285" s="542"/>
      <c r="F285" s="543"/>
      <c r="G285" s="540"/>
      <c r="H285" s="541"/>
      <c r="I285" s="538"/>
      <c r="J285" s="539"/>
    </row>
    <row r="286" spans="1:10" x14ac:dyDescent="0.2">
      <c r="A286" s="443" t="s">
        <v>529</v>
      </c>
      <c r="B286" s="444"/>
      <c r="C286" s="444"/>
      <c r="D286" s="445"/>
      <c r="E286" s="547"/>
      <c r="F286" s="548"/>
      <c r="G286" s="547"/>
      <c r="H286" s="548"/>
      <c r="I286" s="549"/>
      <c r="J286" s="550"/>
    </row>
    <row r="287" spans="1:10" x14ac:dyDescent="0.2">
      <c r="A287" s="447" t="s">
        <v>530</v>
      </c>
      <c r="B287" s="448"/>
      <c r="C287" s="448"/>
      <c r="D287" s="449"/>
      <c r="E287" s="542"/>
      <c r="F287" s="543"/>
      <c r="G287" s="540"/>
      <c r="H287" s="541"/>
      <c r="I287" s="538"/>
      <c r="J287" s="539"/>
    </row>
    <row r="288" spans="1:10" x14ac:dyDescent="0.2">
      <c r="A288" s="443" t="s">
        <v>531</v>
      </c>
      <c r="B288" s="444"/>
      <c r="C288" s="444"/>
      <c r="D288" s="445"/>
      <c r="E288" s="547"/>
      <c r="F288" s="548"/>
      <c r="G288" s="547"/>
      <c r="H288" s="548"/>
      <c r="I288" s="549"/>
      <c r="J288" s="550"/>
    </row>
    <row r="289" spans="1:10" x14ac:dyDescent="0.2">
      <c r="A289" s="447" t="s">
        <v>532</v>
      </c>
      <c r="B289" s="448"/>
      <c r="C289" s="448"/>
      <c r="D289" s="449"/>
      <c r="E289" s="542"/>
      <c r="F289" s="543"/>
      <c r="G289" s="540"/>
      <c r="H289" s="541"/>
      <c r="I289" s="538"/>
      <c r="J289" s="539"/>
    </row>
    <row r="290" spans="1:10" x14ac:dyDescent="0.2">
      <c r="A290" s="443" t="s">
        <v>537</v>
      </c>
      <c r="B290" s="444"/>
      <c r="C290" s="444"/>
      <c r="D290" s="445"/>
      <c r="E290" s="551"/>
      <c r="F290" s="552"/>
      <c r="G290" s="551"/>
      <c r="H290" s="552"/>
      <c r="I290" s="553"/>
      <c r="J290" s="554"/>
    </row>
    <row r="291" spans="1:10" x14ac:dyDescent="0.2">
      <c r="A291" s="431"/>
      <c r="B291" s="432"/>
      <c r="C291" s="432"/>
      <c r="D291" s="433"/>
      <c r="E291" s="542"/>
      <c r="F291" s="543"/>
      <c r="G291" s="540"/>
      <c r="H291" s="541"/>
      <c r="I291" s="540"/>
      <c r="J291" s="541"/>
    </row>
    <row r="292" spans="1:10" x14ac:dyDescent="0.2">
      <c r="A292" s="431"/>
      <c r="B292" s="432"/>
      <c r="C292" s="432"/>
      <c r="D292" s="433"/>
      <c r="E292" s="542"/>
      <c r="F292" s="543"/>
      <c r="G292" s="540"/>
      <c r="H292" s="541"/>
      <c r="I292" s="540"/>
      <c r="J292" s="541"/>
    </row>
    <row r="293" spans="1:10" x14ac:dyDescent="0.2">
      <c r="A293" s="431"/>
      <c r="B293" s="432"/>
      <c r="C293" s="432"/>
      <c r="D293" s="433"/>
      <c r="E293" s="542"/>
      <c r="F293" s="543"/>
      <c r="G293" s="540"/>
      <c r="H293" s="541"/>
      <c r="I293" s="540"/>
      <c r="J293" s="541"/>
    </row>
    <row r="294" spans="1:10" x14ac:dyDescent="0.2">
      <c r="A294" s="436" t="s">
        <v>534</v>
      </c>
      <c r="B294" s="437"/>
      <c r="C294" s="437"/>
      <c r="D294" s="438"/>
      <c r="E294" s="561">
        <f>SUM(E284:E293)</f>
        <v>0</v>
      </c>
      <c r="F294" s="562"/>
      <c r="G294" s="561">
        <f>SUM(G284:G293)</f>
        <v>0</v>
      </c>
      <c r="H294" s="562"/>
      <c r="I294" s="561">
        <f>SUM(I284:I293)</f>
        <v>0</v>
      </c>
      <c r="J294" s="562"/>
    </row>
    <row r="295" spans="1:10" ht="13.15" customHeight="1" x14ac:dyDescent="0.2">
      <c r="A295" s="488" t="s">
        <v>861</v>
      </c>
      <c r="B295" s="555"/>
      <c r="C295" s="555"/>
      <c r="D295" s="555"/>
      <c r="E295" s="555"/>
      <c r="F295" s="555"/>
      <c r="G295" s="555"/>
      <c r="H295" s="555"/>
      <c r="I295" s="555"/>
      <c r="J295" s="556"/>
    </row>
    <row r="296" spans="1:10" ht="13.15" customHeight="1" x14ac:dyDescent="0.2">
      <c r="A296" s="491" t="s">
        <v>862</v>
      </c>
      <c r="B296" s="557"/>
      <c r="C296" s="557"/>
      <c r="D296" s="557"/>
      <c r="E296" s="557"/>
      <c r="F296" s="557"/>
      <c r="G296" s="557"/>
      <c r="H296" s="557"/>
      <c r="I296" s="557"/>
      <c r="J296" s="558"/>
    </row>
    <row r="297" spans="1:10" ht="13.15" customHeight="1" x14ac:dyDescent="0.2">
      <c r="A297" s="491" t="s">
        <v>863</v>
      </c>
      <c r="B297" s="557"/>
      <c r="C297" s="557"/>
      <c r="D297" s="557"/>
      <c r="E297" s="557"/>
      <c r="F297" s="557"/>
      <c r="G297" s="557"/>
      <c r="H297" s="557"/>
      <c r="I297" s="557"/>
      <c r="J297" s="558"/>
    </row>
    <row r="298" spans="1:10" ht="13.15" customHeight="1" x14ac:dyDescent="0.2">
      <c r="A298" s="494" t="s">
        <v>864</v>
      </c>
      <c r="B298" s="559"/>
      <c r="C298" s="559"/>
      <c r="D298" s="559"/>
      <c r="E298" s="559"/>
      <c r="F298" s="559"/>
      <c r="G298" s="559"/>
      <c r="H298" s="559"/>
      <c r="I298" s="559"/>
      <c r="J298" s="560"/>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Stanislaus</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29"/>
      <c r="F333" s="530"/>
      <c r="G333" s="530"/>
      <c r="H333" s="530"/>
      <c r="I333" s="530"/>
      <c r="J333" s="531"/>
    </row>
    <row r="334" spans="1:10" ht="13.15" customHeight="1" x14ac:dyDescent="0.2">
      <c r="A334" s="497" t="s">
        <v>853</v>
      </c>
      <c r="B334" s="498"/>
      <c r="C334" s="498"/>
      <c r="D334" s="499"/>
      <c r="E334" s="532"/>
      <c r="F334" s="533"/>
      <c r="G334" s="533"/>
      <c r="H334" s="533"/>
      <c r="I334" s="533"/>
      <c r="J334" s="534"/>
    </row>
    <row r="335" spans="1:10" x14ac:dyDescent="0.2">
      <c r="A335" s="523" t="s">
        <v>808</v>
      </c>
      <c r="B335" s="524"/>
      <c r="C335" s="524"/>
      <c r="D335" s="525"/>
      <c r="E335" s="473"/>
      <c r="F335" s="474"/>
      <c r="G335" s="474"/>
      <c r="H335" s="474"/>
      <c r="I335" s="474"/>
      <c r="J335" s="475"/>
    </row>
    <row r="336" spans="1:10" ht="13.15" customHeight="1" x14ac:dyDescent="0.2">
      <c r="A336" s="58"/>
      <c r="B336" s="59"/>
      <c r="C336" s="59"/>
      <c r="D336" s="59"/>
      <c r="E336" s="544" t="s">
        <v>535</v>
      </c>
      <c r="F336" s="544"/>
      <c r="G336" s="544" t="s">
        <v>533</v>
      </c>
      <c r="H336" s="544"/>
      <c r="I336" s="545" t="s">
        <v>849</v>
      </c>
      <c r="J336" s="546"/>
    </row>
    <row r="337" spans="1:10" x14ac:dyDescent="0.2">
      <c r="A337" s="443" t="s">
        <v>527</v>
      </c>
      <c r="B337" s="444"/>
      <c r="C337" s="444"/>
      <c r="D337" s="445"/>
      <c r="E337" s="547"/>
      <c r="F337" s="548"/>
      <c r="G337" s="547"/>
      <c r="H337" s="548"/>
      <c r="I337" s="549"/>
      <c r="J337" s="550"/>
    </row>
    <row r="338" spans="1:10" x14ac:dyDescent="0.2">
      <c r="A338" s="447" t="s">
        <v>528</v>
      </c>
      <c r="B338" s="448"/>
      <c r="C338" s="448"/>
      <c r="D338" s="449"/>
      <c r="E338" s="542"/>
      <c r="F338" s="543"/>
      <c r="G338" s="540"/>
      <c r="H338" s="541"/>
      <c r="I338" s="538"/>
      <c r="J338" s="539"/>
    </row>
    <row r="339" spans="1:10" x14ac:dyDescent="0.2">
      <c r="A339" s="443" t="s">
        <v>529</v>
      </c>
      <c r="B339" s="444"/>
      <c r="C339" s="444"/>
      <c r="D339" s="445"/>
      <c r="E339" s="547"/>
      <c r="F339" s="548"/>
      <c r="G339" s="547"/>
      <c r="H339" s="548"/>
      <c r="I339" s="549"/>
      <c r="J339" s="550"/>
    </row>
    <row r="340" spans="1:10" x14ac:dyDescent="0.2">
      <c r="A340" s="447" t="s">
        <v>530</v>
      </c>
      <c r="B340" s="448"/>
      <c r="C340" s="448"/>
      <c r="D340" s="449"/>
      <c r="E340" s="542"/>
      <c r="F340" s="543"/>
      <c r="G340" s="540"/>
      <c r="H340" s="541"/>
      <c r="I340" s="538"/>
      <c r="J340" s="539"/>
    </row>
    <row r="341" spans="1:10" x14ac:dyDescent="0.2">
      <c r="A341" s="443" t="s">
        <v>531</v>
      </c>
      <c r="B341" s="444"/>
      <c r="C341" s="444"/>
      <c r="D341" s="445"/>
      <c r="E341" s="547"/>
      <c r="F341" s="548"/>
      <c r="G341" s="547"/>
      <c r="H341" s="548"/>
      <c r="I341" s="549"/>
      <c r="J341" s="550"/>
    </row>
    <row r="342" spans="1:10" x14ac:dyDescent="0.2">
      <c r="A342" s="447" t="s">
        <v>532</v>
      </c>
      <c r="B342" s="448"/>
      <c r="C342" s="448"/>
      <c r="D342" s="449"/>
      <c r="E342" s="542"/>
      <c r="F342" s="543"/>
      <c r="G342" s="540"/>
      <c r="H342" s="541"/>
      <c r="I342" s="538"/>
      <c r="J342" s="539"/>
    </row>
    <row r="343" spans="1:10" x14ac:dyDescent="0.2">
      <c r="A343" s="443" t="s">
        <v>537</v>
      </c>
      <c r="B343" s="444"/>
      <c r="C343" s="444"/>
      <c r="D343" s="445"/>
      <c r="E343" s="551"/>
      <c r="F343" s="552"/>
      <c r="G343" s="551"/>
      <c r="H343" s="552"/>
      <c r="I343" s="553"/>
      <c r="J343" s="554"/>
    </row>
    <row r="344" spans="1:10" x14ac:dyDescent="0.2">
      <c r="A344" s="431"/>
      <c r="B344" s="432"/>
      <c r="C344" s="432"/>
      <c r="D344" s="433"/>
      <c r="E344" s="542"/>
      <c r="F344" s="543"/>
      <c r="G344" s="540"/>
      <c r="H344" s="541"/>
      <c r="I344" s="540"/>
      <c r="J344" s="541"/>
    </row>
    <row r="345" spans="1:10" x14ac:dyDescent="0.2">
      <c r="A345" s="431"/>
      <c r="B345" s="432"/>
      <c r="C345" s="432"/>
      <c r="D345" s="433"/>
      <c r="E345" s="542"/>
      <c r="F345" s="543"/>
      <c r="G345" s="540"/>
      <c r="H345" s="541"/>
      <c r="I345" s="540"/>
      <c r="J345" s="541"/>
    </row>
    <row r="346" spans="1:10" x14ac:dyDescent="0.2">
      <c r="A346" s="431"/>
      <c r="B346" s="432"/>
      <c r="C346" s="432"/>
      <c r="D346" s="433"/>
      <c r="E346" s="542"/>
      <c r="F346" s="543"/>
      <c r="G346" s="540"/>
      <c r="H346" s="541"/>
      <c r="I346" s="540"/>
      <c r="J346" s="541"/>
    </row>
    <row r="347" spans="1:10" x14ac:dyDescent="0.2">
      <c r="A347" s="436" t="s">
        <v>534</v>
      </c>
      <c r="B347" s="437"/>
      <c r="C347" s="437"/>
      <c r="D347" s="438"/>
      <c r="E347" s="561">
        <f>SUM(E337:E346)</f>
        <v>0</v>
      </c>
      <c r="F347" s="562"/>
      <c r="G347" s="561">
        <f>SUM(G337:G346)</f>
        <v>0</v>
      </c>
      <c r="H347" s="562"/>
      <c r="I347" s="561">
        <f>SUM(I337:I346)</f>
        <v>0</v>
      </c>
      <c r="J347" s="562"/>
    </row>
    <row r="348" spans="1:10" ht="13.15" customHeight="1" x14ac:dyDescent="0.2">
      <c r="A348" s="488" t="s">
        <v>861</v>
      </c>
      <c r="B348" s="555"/>
      <c r="C348" s="555"/>
      <c r="D348" s="555"/>
      <c r="E348" s="555"/>
      <c r="F348" s="555"/>
      <c r="G348" s="555"/>
      <c r="H348" s="555"/>
      <c r="I348" s="555"/>
      <c r="J348" s="556"/>
    </row>
    <row r="349" spans="1:10" ht="13.15" customHeight="1" x14ac:dyDescent="0.2">
      <c r="A349" s="491" t="s">
        <v>862</v>
      </c>
      <c r="B349" s="557"/>
      <c r="C349" s="557"/>
      <c r="D349" s="557"/>
      <c r="E349" s="557"/>
      <c r="F349" s="557"/>
      <c r="G349" s="557"/>
      <c r="H349" s="557"/>
      <c r="I349" s="557"/>
      <c r="J349" s="558"/>
    </row>
    <row r="350" spans="1:10" ht="13.15" customHeight="1" x14ac:dyDescent="0.2">
      <c r="A350" s="491" t="s">
        <v>863</v>
      </c>
      <c r="B350" s="557"/>
      <c r="C350" s="557"/>
      <c r="D350" s="557"/>
      <c r="E350" s="557"/>
      <c r="F350" s="557"/>
      <c r="G350" s="557"/>
      <c r="H350" s="557"/>
      <c r="I350" s="557"/>
      <c r="J350" s="558"/>
    </row>
    <row r="351" spans="1:10" ht="13.15" customHeight="1" x14ac:dyDescent="0.2">
      <c r="A351" s="494" t="s">
        <v>864</v>
      </c>
      <c r="B351" s="559"/>
      <c r="C351" s="559"/>
      <c r="D351" s="559"/>
      <c r="E351" s="559"/>
      <c r="F351" s="559"/>
      <c r="G351" s="559"/>
      <c r="H351" s="559"/>
      <c r="I351" s="559"/>
      <c r="J351" s="560"/>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Stanislaus</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29"/>
      <c r="F387" s="530"/>
      <c r="G387" s="530"/>
      <c r="H387" s="530"/>
      <c r="I387" s="530"/>
      <c r="J387" s="531"/>
    </row>
    <row r="388" spans="1:10" ht="13.15" customHeight="1" x14ac:dyDescent="0.2">
      <c r="A388" s="497" t="s">
        <v>853</v>
      </c>
      <c r="B388" s="498"/>
      <c r="C388" s="498"/>
      <c r="D388" s="499"/>
      <c r="E388" s="532"/>
      <c r="F388" s="533"/>
      <c r="G388" s="533"/>
      <c r="H388" s="533"/>
      <c r="I388" s="533"/>
      <c r="J388" s="534"/>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44" t="s">
        <v>535</v>
      </c>
      <c r="F390" s="544"/>
      <c r="G390" s="544" t="s">
        <v>533</v>
      </c>
      <c r="H390" s="544"/>
      <c r="I390" s="545" t="s">
        <v>849</v>
      </c>
      <c r="J390" s="546"/>
    </row>
    <row r="391" spans="1:10" x14ac:dyDescent="0.2">
      <c r="A391" s="443" t="s">
        <v>527</v>
      </c>
      <c r="B391" s="444"/>
      <c r="C391" s="444"/>
      <c r="D391" s="445"/>
      <c r="E391" s="547"/>
      <c r="F391" s="548"/>
      <c r="G391" s="547"/>
      <c r="H391" s="548"/>
      <c r="I391" s="549"/>
      <c r="J391" s="550"/>
    </row>
    <row r="392" spans="1:10" x14ac:dyDescent="0.2">
      <c r="A392" s="447" t="s">
        <v>528</v>
      </c>
      <c r="B392" s="448"/>
      <c r="C392" s="448"/>
      <c r="D392" s="449"/>
      <c r="E392" s="542"/>
      <c r="F392" s="543"/>
      <c r="G392" s="540"/>
      <c r="H392" s="541"/>
      <c r="I392" s="538"/>
      <c r="J392" s="539"/>
    </row>
    <row r="393" spans="1:10" x14ac:dyDescent="0.2">
      <c r="A393" s="443" t="s">
        <v>529</v>
      </c>
      <c r="B393" s="444"/>
      <c r="C393" s="444"/>
      <c r="D393" s="445"/>
      <c r="E393" s="547"/>
      <c r="F393" s="548"/>
      <c r="G393" s="547"/>
      <c r="H393" s="548"/>
      <c r="I393" s="549"/>
      <c r="J393" s="550"/>
    </row>
    <row r="394" spans="1:10" x14ac:dyDescent="0.2">
      <c r="A394" s="447" t="s">
        <v>530</v>
      </c>
      <c r="B394" s="448"/>
      <c r="C394" s="448"/>
      <c r="D394" s="449"/>
      <c r="E394" s="542"/>
      <c r="F394" s="543"/>
      <c r="G394" s="540"/>
      <c r="H394" s="541"/>
      <c r="I394" s="538"/>
      <c r="J394" s="539"/>
    </row>
    <row r="395" spans="1:10" x14ac:dyDescent="0.2">
      <c r="A395" s="443" t="s">
        <v>531</v>
      </c>
      <c r="B395" s="444"/>
      <c r="C395" s="444"/>
      <c r="D395" s="445"/>
      <c r="E395" s="547"/>
      <c r="F395" s="548"/>
      <c r="G395" s="547"/>
      <c r="H395" s="548"/>
      <c r="I395" s="549"/>
      <c r="J395" s="550"/>
    </row>
    <row r="396" spans="1:10" x14ac:dyDescent="0.2">
      <c r="A396" s="447" t="s">
        <v>532</v>
      </c>
      <c r="B396" s="448"/>
      <c r="C396" s="448"/>
      <c r="D396" s="449"/>
      <c r="E396" s="542"/>
      <c r="F396" s="543"/>
      <c r="G396" s="540"/>
      <c r="H396" s="541"/>
      <c r="I396" s="538"/>
      <c r="J396" s="539"/>
    </row>
    <row r="397" spans="1:10" x14ac:dyDescent="0.2">
      <c r="A397" s="443" t="s">
        <v>537</v>
      </c>
      <c r="B397" s="444"/>
      <c r="C397" s="444"/>
      <c r="D397" s="445"/>
      <c r="E397" s="551"/>
      <c r="F397" s="552"/>
      <c r="G397" s="551"/>
      <c r="H397" s="552"/>
      <c r="I397" s="553"/>
      <c r="J397" s="554"/>
    </row>
    <row r="398" spans="1:10" x14ac:dyDescent="0.2">
      <c r="A398" s="431"/>
      <c r="B398" s="432"/>
      <c r="C398" s="432"/>
      <c r="D398" s="433"/>
      <c r="E398" s="542"/>
      <c r="F398" s="543"/>
      <c r="G398" s="540"/>
      <c r="H398" s="541"/>
      <c r="I398" s="540"/>
      <c r="J398" s="541"/>
    </row>
    <row r="399" spans="1:10" x14ac:dyDescent="0.2">
      <c r="A399" s="431"/>
      <c r="B399" s="432"/>
      <c r="C399" s="432"/>
      <c r="D399" s="433"/>
      <c r="E399" s="542"/>
      <c r="F399" s="543"/>
      <c r="G399" s="540"/>
      <c r="H399" s="541"/>
      <c r="I399" s="540"/>
      <c r="J399" s="541"/>
    </row>
    <row r="400" spans="1:10" x14ac:dyDescent="0.2">
      <c r="A400" s="431"/>
      <c r="B400" s="432"/>
      <c r="C400" s="432"/>
      <c r="D400" s="433"/>
      <c r="E400" s="542"/>
      <c r="F400" s="543"/>
      <c r="G400" s="540"/>
      <c r="H400" s="541"/>
      <c r="I400" s="540"/>
      <c r="J400" s="541"/>
    </row>
    <row r="401" spans="1:10" x14ac:dyDescent="0.2">
      <c r="A401" s="436" t="s">
        <v>534</v>
      </c>
      <c r="B401" s="437"/>
      <c r="C401" s="437"/>
      <c r="D401" s="438"/>
      <c r="E401" s="561">
        <f>SUM(E391:E400)</f>
        <v>0</v>
      </c>
      <c r="F401" s="562"/>
      <c r="G401" s="561">
        <f>SUM(G391:G400)</f>
        <v>0</v>
      </c>
      <c r="H401" s="562"/>
      <c r="I401" s="561">
        <f>SUM(I391:I400)</f>
        <v>0</v>
      </c>
      <c r="J401" s="562"/>
    </row>
    <row r="402" spans="1:10" ht="13.15" customHeight="1" x14ac:dyDescent="0.2">
      <c r="A402" s="488" t="s">
        <v>861</v>
      </c>
      <c r="B402" s="555"/>
      <c r="C402" s="555"/>
      <c r="D402" s="555"/>
      <c r="E402" s="555"/>
      <c r="F402" s="555"/>
      <c r="G402" s="555"/>
      <c r="H402" s="555"/>
      <c r="I402" s="555"/>
      <c r="J402" s="556"/>
    </row>
    <row r="403" spans="1:10" ht="13.15" customHeight="1" x14ac:dyDescent="0.2">
      <c r="A403" s="491" t="s">
        <v>862</v>
      </c>
      <c r="B403" s="557"/>
      <c r="C403" s="557"/>
      <c r="D403" s="557"/>
      <c r="E403" s="557"/>
      <c r="F403" s="557"/>
      <c r="G403" s="557"/>
      <c r="H403" s="557"/>
      <c r="I403" s="557"/>
      <c r="J403" s="558"/>
    </row>
    <row r="404" spans="1:10" ht="13.15" customHeight="1" x14ac:dyDescent="0.2">
      <c r="A404" s="491" t="s">
        <v>863</v>
      </c>
      <c r="B404" s="557"/>
      <c r="C404" s="557"/>
      <c r="D404" s="557"/>
      <c r="E404" s="557"/>
      <c r="F404" s="557"/>
      <c r="G404" s="557"/>
      <c r="H404" s="557"/>
      <c r="I404" s="557"/>
      <c r="J404" s="558"/>
    </row>
    <row r="405" spans="1:10" ht="13.15" customHeight="1" x14ac:dyDescent="0.2">
      <c r="A405" s="494" t="s">
        <v>864</v>
      </c>
      <c r="B405" s="559"/>
      <c r="C405" s="559"/>
      <c r="D405" s="559"/>
      <c r="E405" s="559"/>
      <c r="F405" s="559"/>
      <c r="G405" s="559"/>
      <c r="H405" s="559"/>
      <c r="I405" s="559"/>
      <c r="J405" s="560"/>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Stanislaus</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29"/>
      <c r="F441" s="530"/>
      <c r="G441" s="530"/>
      <c r="H441" s="530"/>
      <c r="I441" s="530"/>
      <c r="J441" s="531"/>
    </row>
    <row r="442" spans="1:10" ht="13.15" customHeight="1" x14ac:dyDescent="0.2">
      <c r="A442" s="497" t="s">
        <v>853</v>
      </c>
      <c r="B442" s="498"/>
      <c r="C442" s="498"/>
      <c r="D442" s="499"/>
      <c r="E442" s="532"/>
      <c r="F442" s="533"/>
      <c r="G442" s="533"/>
      <c r="H442" s="533"/>
      <c r="I442" s="533"/>
      <c r="J442" s="534"/>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44" t="s">
        <v>535</v>
      </c>
      <c r="F444" s="544"/>
      <c r="G444" s="544" t="s">
        <v>533</v>
      </c>
      <c r="H444" s="544"/>
      <c r="I444" s="545" t="s">
        <v>849</v>
      </c>
      <c r="J444" s="546"/>
    </row>
    <row r="445" spans="1:10" x14ac:dyDescent="0.2">
      <c r="A445" s="443" t="s">
        <v>527</v>
      </c>
      <c r="B445" s="444"/>
      <c r="C445" s="444"/>
      <c r="D445" s="445"/>
      <c r="E445" s="547"/>
      <c r="F445" s="548"/>
      <c r="G445" s="547"/>
      <c r="H445" s="548"/>
      <c r="I445" s="549"/>
      <c r="J445" s="550"/>
    </row>
    <row r="446" spans="1:10" x14ac:dyDescent="0.2">
      <c r="A446" s="447" t="s">
        <v>528</v>
      </c>
      <c r="B446" s="448"/>
      <c r="C446" s="448"/>
      <c r="D446" s="449"/>
      <c r="E446" s="542"/>
      <c r="F446" s="543"/>
      <c r="G446" s="540"/>
      <c r="H446" s="541"/>
      <c r="I446" s="538"/>
      <c r="J446" s="539"/>
    </row>
    <row r="447" spans="1:10" x14ac:dyDescent="0.2">
      <c r="A447" s="443" t="s">
        <v>529</v>
      </c>
      <c r="B447" s="444"/>
      <c r="C447" s="444"/>
      <c r="D447" s="445"/>
      <c r="E447" s="547"/>
      <c r="F447" s="548"/>
      <c r="G447" s="547"/>
      <c r="H447" s="548"/>
      <c r="I447" s="549"/>
      <c r="J447" s="550"/>
    </row>
    <row r="448" spans="1:10" x14ac:dyDescent="0.2">
      <c r="A448" s="447" t="s">
        <v>530</v>
      </c>
      <c r="B448" s="448"/>
      <c r="C448" s="448"/>
      <c r="D448" s="449"/>
      <c r="E448" s="542"/>
      <c r="F448" s="543"/>
      <c r="G448" s="540"/>
      <c r="H448" s="541"/>
      <c r="I448" s="538"/>
      <c r="J448" s="539"/>
    </row>
    <row r="449" spans="1:10" x14ac:dyDescent="0.2">
      <c r="A449" s="443" t="s">
        <v>531</v>
      </c>
      <c r="B449" s="444"/>
      <c r="C449" s="444"/>
      <c r="D449" s="445"/>
      <c r="E449" s="547"/>
      <c r="F449" s="548"/>
      <c r="G449" s="547"/>
      <c r="H449" s="548"/>
      <c r="I449" s="549"/>
      <c r="J449" s="550"/>
    </row>
    <row r="450" spans="1:10" x14ac:dyDescent="0.2">
      <c r="A450" s="447" t="s">
        <v>532</v>
      </c>
      <c r="B450" s="448"/>
      <c r="C450" s="448"/>
      <c r="D450" s="449"/>
      <c r="E450" s="542"/>
      <c r="F450" s="543"/>
      <c r="G450" s="540"/>
      <c r="H450" s="541"/>
      <c r="I450" s="538"/>
      <c r="J450" s="539"/>
    </row>
    <row r="451" spans="1:10" x14ac:dyDescent="0.2">
      <c r="A451" s="443" t="s">
        <v>537</v>
      </c>
      <c r="B451" s="444"/>
      <c r="C451" s="444"/>
      <c r="D451" s="445"/>
      <c r="E451" s="551"/>
      <c r="F451" s="552"/>
      <c r="G451" s="551"/>
      <c r="H451" s="552"/>
      <c r="I451" s="553"/>
      <c r="J451" s="554"/>
    </row>
    <row r="452" spans="1:10" x14ac:dyDescent="0.2">
      <c r="A452" s="431"/>
      <c r="B452" s="432"/>
      <c r="C452" s="432"/>
      <c r="D452" s="433"/>
      <c r="E452" s="542"/>
      <c r="F452" s="543"/>
      <c r="G452" s="540"/>
      <c r="H452" s="541"/>
      <c r="I452" s="540"/>
      <c r="J452" s="541"/>
    </row>
    <row r="453" spans="1:10" x14ac:dyDescent="0.2">
      <c r="A453" s="431"/>
      <c r="B453" s="432"/>
      <c r="C453" s="432"/>
      <c r="D453" s="433"/>
      <c r="E453" s="542"/>
      <c r="F453" s="543"/>
      <c r="G453" s="540"/>
      <c r="H453" s="541"/>
      <c r="I453" s="540"/>
      <c r="J453" s="541"/>
    </row>
    <row r="454" spans="1:10" x14ac:dyDescent="0.2">
      <c r="A454" s="431"/>
      <c r="B454" s="432"/>
      <c r="C454" s="432"/>
      <c r="D454" s="433"/>
      <c r="E454" s="542"/>
      <c r="F454" s="543"/>
      <c r="G454" s="540"/>
      <c r="H454" s="541"/>
      <c r="I454" s="540"/>
      <c r="J454" s="541"/>
    </row>
    <row r="455" spans="1:10" x14ac:dyDescent="0.2">
      <c r="A455" s="436" t="s">
        <v>534</v>
      </c>
      <c r="B455" s="437"/>
      <c r="C455" s="437"/>
      <c r="D455" s="438"/>
      <c r="E455" s="561">
        <f>SUM(E445:E454)</f>
        <v>0</v>
      </c>
      <c r="F455" s="562"/>
      <c r="G455" s="561">
        <f>SUM(G445:G454)</f>
        <v>0</v>
      </c>
      <c r="H455" s="562"/>
      <c r="I455" s="561">
        <f>SUM(I445:I454)</f>
        <v>0</v>
      </c>
      <c r="J455" s="562"/>
    </row>
    <row r="456" spans="1:10" ht="13.15" customHeight="1" x14ac:dyDescent="0.2">
      <c r="A456" s="488" t="s">
        <v>861</v>
      </c>
      <c r="B456" s="555"/>
      <c r="C456" s="555"/>
      <c r="D456" s="555"/>
      <c r="E456" s="555"/>
      <c r="F456" s="555"/>
      <c r="G456" s="555"/>
      <c r="H456" s="555"/>
      <c r="I456" s="555"/>
      <c r="J456" s="556"/>
    </row>
    <row r="457" spans="1:10" ht="13.15" customHeight="1" x14ac:dyDescent="0.2">
      <c r="A457" s="491" t="s">
        <v>862</v>
      </c>
      <c r="B457" s="557"/>
      <c r="C457" s="557"/>
      <c r="D457" s="557"/>
      <c r="E457" s="557"/>
      <c r="F457" s="557"/>
      <c r="G457" s="557"/>
      <c r="H457" s="557"/>
      <c r="I457" s="557"/>
      <c r="J457" s="558"/>
    </row>
    <row r="458" spans="1:10" ht="13.15" customHeight="1" x14ac:dyDescent="0.2">
      <c r="A458" s="491" t="s">
        <v>863</v>
      </c>
      <c r="B458" s="557"/>
      <c r="C458" s="557"/>
      <c r="D458" s="557"/>
      <c r="E458" s="557"/>
      <c r="F458" s="557"/>
      <c r="G458" s="557"/>
      <c r="H458" s="557"/>
      <c r="I458" s="557"/>
      <c r="J458" s="558"/>
    </row>
    <row r="459" spans="1:10" ht="13.15" customHeight="1" x14ac:dyDescent="0.2">
      <c r="A459" s="494" t="s">
        <v>864</v>
      </c>
      <c r="B459" s="559"/>
      <c r="C459" s="559"/>
      <c r="D459" s="559"/>
      <c r="E459" s="559"/>
      <c r="F459" s="559"/>
      <c r="G459" s="559"/>
      <c r="H459" s="559"/>
      <c r="I459" s="559"/>
      <c r="J459" s="560"/>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Stanislaus</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29"/>
      <c r="F495" s="530"/>
      <c r="G495" s="530"/>
      <c r="H495" s="530"/>
      <c r="I495" s="530"/>
      <c r="J495" s="531"/>
    </row>
    <row r="496" spans="1:10" ht="13.15" customHeight="1" x14ac:dyDescent="0.2">
      <c r="A496" s="497" t="s">
        <v>853</v>
      </c>
      <c r="B496" s="498"/>
      <c r="C496" s="498"/>
      <c r="D496" s="499"/>
      <c r="E496" s="532"/>
      <c r="F496" s="533"/>
      <c r="G496" s="533"/>
      <c r="H496" s="533"/>
      <c r="I496" s="533"/>
      <c r="J496" s="534"/>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44" t="s">
        <v>535</v>
      </c>
      <c r="F498" s="544"/>
      <c r="G498" s="544" t="s">
        <v>533</v>
      </c>
      <c r="H498" s="544"/>
      <c r="I498" s="545" t="s">
        <v>849</v>
      </c>
      <c r="J498" s="546"/>
    </row>
    <row r="499" spans="1:10" x14ac:dyDescent="0.2">
      <c r="A499" s="443" t="s">
        <v>527</v>
      </c>
      <c r="B499" s="444"/>
      <c r="C499" s="444"/>
      <c r="D499" s="445"/>
      <c r="E499" s="547"/>
      <c r="F499" s="548"/>
      <c r="G499" s="547"/>
      <c r="H499" s="548"/>
      <c r="I499" s="549"/>
      <c r="J499" s="550"/>
    </row>
    <row r="500" spans="1:10" x14ac:dyDescent="0.2">
      <c r="A500" s="447" t="s">
        <v>528</v>
      </c>
      <c r="B500" s="448"/>
      <c r="C500" s="448"/>
      <c r="D500" s="449"/>
      <c r="E500" s="542"/>
      <c r="F500" s="543"/>
      <c r="G500" s="540"/>
      <c r="H500" s="541"/>
      <c r="I500" s="538"/>
      <c r="J500" s="539"/>
    </row>
    <row r="501" spans="1:10" x14ac:dyDescent="0.2">
      <c r="A501" s="443" t="s">
        <v>529</v>
      </c>
      <c r="B501" s="444"/>
      <c r="C501" s="444"/>
      <c r="D501" s="445"/>
      <c r="E501" s="547"/>
      <c r="F501" s="548"/>
      <c r="G501" s="547"/>
      <c r="H501" s="548"/>
      <c r="I501" s="549"/>
      <c r="J501" s="550"/>
    </row>
    <row r="502" spans="1:10" x14ac:dyDescent="0.2">
      <c r="A502" s="447" t="s">
        <v>530</v>
      </c>
      <c r="B502" s="448"/>
      <c r="C502" s="448"/>
      <c r="D502" s="449"/>
      <c r="E502" s="542"/>
      <c r="F502" s="543"/>
      <c r="G502" s="540"/>
      <c r="H502" s="541"/>
      <c r="I502" s="538"/>
      <c r="J502" s="539"/>
    </row>
    <row r="503" spans="1:10" x14ac:dyDescent="0.2">
      <c r="A503" s="443" t="s">
        <v>531</v>
      </c>
      <c r="B503" s="444"/>
      <c r="C503" s="444"/>
      <c r="D503" s="445"/>
      <c r="E503" s="547"/>
      <c r="F503" s="548"/>
      <c r="G503" s="547"/>
      <c r="H503" s="548"/>
      <c r="I503" s="549"/>
      <c r="J503" s="550"/>
    </row>
    <row r="504" spans="1:10" x14ac:dyDescent="0.2">
      <c r="A504" s="447" t="s">
        <v>532</v>
      </c>
      <c r="B504" s="448"/>
      <c r="C504" s="448"/>
      <c r="D504" s="449"/>
      <c r="E504" s="542"/>
      <c r="F504" s="543"/>
      <c r="G504" s="540"/>
      <c r="H504" s="541"/>
      <c r="I504" s="538"/>
      <c r="J504" s="539"/>
    </row>
    <row r="505" spans="1:10" x14ac:dyDescent="0.2">
      <c r="A505" s="443" t="s">
        <v>537</v>
      </c>
      <c r="B505" s="444"/>
      <c r="C505" s="444"/>
      <c r="D505" s="445"/>
      <c r="E505" s="551"/>
      <c r="F505" s="552"/>
      <c r="G505" s="551"/>
      <c r="H505" s="552"/>
      <c r="I505" s="553"/>
      <c r="J505" s="554"/>
    </row>
    <row r="506" spans="1:10" x14ac:dyDescent="0.2">
      <c r="A506" s="431"/>
      <c r="B506" s="432"/>
      <c r="C506" s="432"/>
      <c r="D506" s="433"/>
      <c r="E506" s="542"/>
      <c r="F506" s="543"/>
      <c r="G506" s="540"/>
      <c r="H506" s="541"/>
      <c r="I506" s="540"/>
      <c r="J506" s="541"/>
    </row>
    <row r="507" spans="1:10" x14ac:dyDescent="0.2">
      <c r="A507" s="431"/>
      <c r="B507" s="432"/>
      <c r="C507" s="432"/>
      <c r="D507" s="433"/>
      <c r="E507" s="542"/>
      <c r="F507" s="543"/>
      <c r="G507" s="540"/>
      <c r="H507" s="541"/>
      <c r="I507" s="540"/>
      <c r="J507" s="541"/>
    </row>
    <row r="508" spans="1:10" x14ac:dyDescent="0.2">
      <c r="A508" s="431"/>
      <c r="B508" s="432"/>
      <c r="C508" s="432"/>
      <c r="D508" s="433"/>
      <c r="E508" s="542"/>
      <c r="F508" s="543"/>
      <c r="G508" s="540"/>
      <c r="H508" s="541"/>
      <c r="I508" s="540"/>
      <c r="J508" s="541"/>
    </row>
    <row r="509" spans="1:10" x14ac:dyDescent="0.2">
      <c r="A509" s="436" t="s">
        <v>534</v>
      </c>
      <c r="B509" s="437"/>
      <c r="C509" s="437"/>
      <c r="D509" s="438"/>
      <c r="E509" s="561">
        <f>SUM(E499:E508)</f>
        <v>0</v>
      </c>
      <c r="F509" s="562"/>
      <c r="G509" s="561">
        <f>SUM(G499:G508)</f>
        <v>0</v>
      </c>
      <c r="H509" s="562"/>
      <c r="I509" s="561">
        <f>SUM(I499:I508)</f>
        <v>0</v>
      </c>
      <c r="J509" s="562"/>
    </row>
    <row r="510" spans="1:10" ht="13.15" customHeight="1" x14ac:dyDescent="0.2">
      <c r="A510" s="488" t="s">
        <v>861</v>
      </c>
      <c r="B510" s="555"/>
      <c r="C510" s="555"/>
      <c r="D510" s="555"/>
      <c r="E510" s="555"/>
      <c r="F510" s="555"/>
      <c r="G510" s="555"/>
      <c r="H510" s="555"/>
      <c r="I510" s="555"/>
      <c r="J510" s="556"/>
    </row>
    <row r="511" spans="1:10" ht="13.15" customHeight="1" x14ac:dyDescent="0.2">
      <c r="A511" s="491" t="s">
        <v>862</v>
      </c>
      <c r="B511" s="557"/>
      <c r="C511" s="557"/>
      <c r="D511" s="557"/>
      <c r="E511" s="557"/>
      <c r="F511" s="557"/>
      <c r="G511" s="557"/>
      <c r="H511" s="557"/>
      <c r="I511" s="557"/>
      <c r="J511" s="558"/>
    </row>
    <row r="512" spans="1:10" ht="13.15" customHeight="1" x14ac:dyDescent="0.2">
      <c r="A512" s="491" t="s">
        <v>863</v>
      </c>
      <c r="B512" s="557"/>
      <c r="C512" s="557"/>
      <c r="D512" s="557"/>
      <c r="E512" s="557"/>
      <c r="F512" s="557"/>
      <c r="G512" s="557"/>
      <c r="H512" s="557"/>
      <c r="I512" s="557"/>
      <c r="J512" s="558"/>
    </row>
    <row r="513" spans="1:10" ht="13.15" customHeight="1" x14ac:dyDescent="0.2">
      <c r="A513" s="494" t="s">
        <v>864</v>
      </c>
      <c r="B513" s="559"/>
      <c r="C513" s="559"/>
      <c r="D513" s="559"/>
      <c r="E513" s="559"/>
      <c r="F513" s="559"/>
      <c r="G513" s="559"/>
      <c r="H513" s="559"/>
      <c r="I513" s="559"/>
      <c r="J513" s="560"/>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Stanislaus</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29"/>
      <c r="F549" s="530"/>
      <c r="G549" s="530"/>
      <c r="H549" s="530"/>
      <c r="I549" s="530"/>
      <c r="J549" s="531"/>
    </row>
    <row r="550" spans="1:10" ht="13.15" customHeight="1" x14ac:dyDescent="0.2">
      <c r="A550" s="497" t="s">
        <v>853</v>
      </c>
      <c r="B550" s="498"/>
      <c r="C550" s="498"/>
      <c r="D550" s="499"/>
      <c r="E550" s="532"/>
      <c r="F550" s="533"/>
      <c r="G550" s="533"/>
      <c r="H550" s="533"/>
      <c r="I550" s="533"/>
      <c r="J550" s="534"/>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44" t="s">
        <v>535</v>
      </c>
      <c r="F552" s="544"/>
      <c r="G552" s="544" t="s">
        <v>533</v>
      </c>
      <c r="H552" s="544"/>
      <c r="I552" s="545" t="s">
        <v>849</v>
      </c>
      <c r="J552" s="546"/>
    </row>
    <row r="553" spans="1:10" x14ac:dyDescent="0.2">
      <c r="A553" s="443" t="s">
        <v>527</v>
      </c>
      <c r="B553" s="444"/>
      <c r="C553" s="444"/>
      <c r="D553" s="445"/>
      <c r="E553" s="547"/>
      <c r="F553" s="548"/>
      <c r="G553" s="547"/>
      <c r="H553" s="548"/>
      <c r="I553" s="549"/>
      <c r="J553" s="550"/>
    </row>
    <row r="554" spans="1:10" x14ac:dyDescent="0.2">
      <c r="A554" s="447" t="s">
        <v>528</v>
      </c>
      <c r="B554" s="448"/>
      <c r="C554" s="448"/>
      <c r="D554" s="449"/>
      <c r="E554" s="542"/>
      <c r="F554" s="543"/>
      <c r="G554" s="540"/>
      <c r="H554" s="541"/>
      <c r="I554" s="538"/>
      <c r="J554" s="539"/>
    </row>
    <row r="555" spans="1:10" x14ac:dyDescent="0.2">
      <c r="A555" s="443" t="s">
        <v>529</v>
      </c>
      <c r="B555" s="444"/>
      <c r="C555" s="444"/>
      <c r="D555" s="445"/>
      <c r="E555" s="547"/>
      <c r="F555" s="548"/>
      <c r="G555" s="547"/>
      <c r="H555" s="548"/>
      <c r="I555" s="549"/>
      <c r="J555" s="550"/>
    </row>
    <row r="556" spans="1:10" x14ac:dyDescent="0.2">
      <c r="A556" s="447" t="s">
        <v>530</v>
      </c>
      <c r="B556" s="448"/>
      <c r="C556" s="448"/>
      <c r="D556" s="449"/>
      <c r="E556" s="542"/>
      <c r="F556" s="543"/>
      <c r="G556" s="540"/>
      <c r="H556" s="541"/>
      <c r="I556" s="538"/>
      <c r="J556" s="539"/>
    </row>
    <row r="557" spans="1:10" x14ac:dyDescent="0.2">
      <c r="A557" s="443" t="s">
        <v>531</v>
      </c>
      <c r="B557" s="444"/>
      <c r="C557" s="444"/>
      <c r="D557" s="445"/>
      <c r="E557" s="547"/>
      <c r="F557" s="548"/>
      <c r="G557" s="547"/>
      <c r="H557" s="548"/>
      <c r="I557" s="549"/>
      <c r="J557" s="550"/>
    </row>
    <row r="558" spans="1:10" x14ac:dyDescent="0.2">
      <c r="A558" s="447" t="s">
        <v>532</v>
      </c>
      <c r="B558" s="448"/>
      <c r="C558" s="448"/>
      <c r="D558" s="449"/>
      <c r="E558" s="542"/>
      <c r="F558" s="543"/>
      <c r="G558" s="540"/>
      <c r="H558" s="541"/>
      <c r="I558" s="538"/>
      <c r="J558" s="539"/>
    </row>
    <row r="559" spans="1:10" x14ac:dyDescent="0.2">
      <c r="A559" s="443" t="s">
        <v>537</v>
      </c>
      <c r="B559" s="444"/>
      <c r="C559" s="444"/>
      <c r="D559" s="445"/>
      <c r="E559" s="551"/>
      <c r="F559" s="552"/>
      <c r="G559" s="551"/>
      <c r="H559" s="552"/>
      <c r="I559" s="553"/>
      <c r="J559" s="554"/>
    </row>
    <row r="560" spans="1:10" x14ac:dyDescent="0.2">
      <c r="A560" s="431"/>
      <c r="B560" s="432"/>
      <c r="C560" s="432"/>
      <c r="D560" s="433"/>
      <c r="E560" s="542"/>
      <c r="F560" s="543"/>
      <c r="G560" s="540"/>
      <c r="H560" s="541"/>
      <c r="I560" s="540"/>
      <c r="J560" s="541"/>
    </row>
    <row r="561" spans="1:10" x14ac:dyDescent="0.2">
      <c r="A561" s="431"/>
      <c r="B561" s="432"/>
      <c r="C561" s="432"/>
      <c r="D561" s="433"/>
      <c r="E561" s="542"/>
      <c r="F561" s="543"/>
      <c r="G561" s="540"/>
      <c r="H561" s="541"/>
      <c r="I561" s="540"/>
      <c r="J561" s="541"/>
    </row>
    <row r="562" spans="1:10" x14ac:dyDescent="0.2">
      <c r="A562" s="431"/>
      <c r="B562" s="432"/>
      <c r="C562" s="432"/>
      <c r="D562" s="433"/>
      <c r="E562" s="542"/>
      <c r="F562" s="543"/>
      <c r="G562" s="540"/>
      <c r="H562" s="541"/>
      <c r="I562" s="540"/>
      <c r="J562" s="541"/>
    </row>
    <row r="563" spans="1:10" x14ac:dyDescent="0.2">
      <c r="A563" s="436" t="s">
        <v>534</v>
      </c>
      <c r="B563" s="437"/>
      <c r="C563" s="437"/>
      <c r="D563" s="438"/>
      <c r="E563" s="561">
        <f>SUM(E553:E562)</f>
        <v>0</v>
      </c>
      <c r="F563" s="562"/>
      <c r="G563" s="561">
        <f>SUM(G553:G562)</f>
        <v>0</v>
      </c>
      <c r="H563" s="562"/>
      <c r="I563" s="561">
        <f>SUM(I553:I562)</f>
        <v>0</v>
      </c>
      <c r="J563" s="562"/>
    </row>
    <row r="564" spans="1:10" ht="13.15" customHeight="1" x14ac:dyDescent="0.2">
      <c r="A564" s="488" t="s">
        <v>861</v>
      </c>
      <c r="B564" s="555"/>
      <c r="C564" s="555"/>
      <c r="D564" s="555"/>
      <c r="E564" s="555"/>
      <c r="F564" s="555"/>
      <c r="G564" s="555"/>
      <c r="H564" s="555"/>
      <c r="I564" s="555"/>
      <c r="J564" s="556"/>
    </row>
    <row r="565" spans="1:10" ht="13.15" customHeight="1" x14ac:dyDescent="0.2">
      <c r="A565" s="491" t="s">
        <v>862</v>
      </c>
      <c r="B565" s="557"/>
      <c r="C565" s="557"/>
      <c r="D565" s="557"/>
      <c r="E565" s="557"/>
      <c r="F565" s="557"/>
      <c r="G565" s="557"/>
      <c r="H565" s="557"/>
      <c r="I565" s="557"/>
      <c r="J565" s="558"/>
    </row>
    <row r="566" spans="1:10" ht="13.15" customHeight="1" x14ac:dyDescent="0.2">
      <c r="A566" s="491" t="s">
        <v>863</v>
      </c>
      <c r="B566" s="557"/>
      <c r="C566" s="557"/>
      <c r="D566" s="557"/>
      <c r="E566" s="557"/>
      <c r="F566" s="557"/>
      <c r="G566" s="557"/>
      <c r="H566" s="557"/>
      <c r="I566" s="557"/>
      <c r="J566" s="558"/>
    </row>
    <row r="567" spans="1:10" ht="13.15" customHeight="1" x14ac:dyDescent="0.2">
      <c r="A567" s="494" t="s">
        <v>864</v>
      </c>
      <c r="B567" s="559"/>
      <c r="C567" s="559"/>
      <c r="D567" s="559"/>
      <c r="E567" s="559"/>
      <c r="F567" s="559"/>
      <c r="G567" s="559"/>
      <c r="H567" s="559"/>
      <c r="I567" s="559"/>
      <c r="J567" s="560"/>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Stanislaus</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9"/>
      <c r="F603" s="530"/>
      <c r="G603" s="530"/>
      <c r="H603" s="530"/>
      <c r="I603" s="530"/>
      <c r="J603" s="531"/>
    </row>
    <row r="604" spans="1:10" x14ac:dyDescent="0.2">
      <c r="A604" s="497" t="s">
        <v>853</v>
      </c>
      <c r="B604" s="498"/>
      <c r="C604" s="498"/>
      <c r="D604" s="499"/>
      <c r="E604" s="532"/>
      <c r="F604" s="533"/>
      <c r="G604" s="533"/>
      <c r="H604" s="533"/>
      <c r="I604" s="533"/>
      <c r="J604" s="534"/>
    </row>
    <row r="605" spans="1:10" x14ac:dyDescent="0.2">
      <c r="A605" s="500" t="s">
        <v>808</v>
      </c>
      <c r="B605" s="501"/>
      <c r="C605" s="501"/>
      <c r="D605" s="501"/>
      <c r="E605" s="473"/>
      <c r="F605" s="474"/>
      <c r="G605" s="474"/>
      <c r="H605" s="474"/>
      <c r="I605" s="474"/>
      <c r="J605" s="475"/>
    </row>
    <row r="606" spans="1:10" x14ac:dyDescent="0.2">
      <c r="A606" s="58"/>
      <c r="B606" s="59"/>
      <c r="C606" s="59"/>
      <c r="D606" s="59"/>
      <c r="E606" s="563" t="s">
        <v>535</v>
      </c>
      <c r="F606" s="477"/>
      <c r="G606" s="563"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Stanislaus</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9"/>
      <c r="F657" s="530"/>
      <c r="G657" s="530"/>
      <c r="H657" s="530"/>
      <c r="I657" s="530"/>
      <c r="J657" s="531"/>
    </row>
    <row r="658" spans="1:10" x14ac:dyDescent="0.2">
      <c r="A658" s="497" t="s">
        <v>853</v>
      </c>
      <c r="B658" s="498"/>
      <c r="C658" s="498"/>
      <c r="D658" s="499"/>
      <c r="E658" s="532"/>
      <c r="F658" s="533"/>
      <c r="G658" s="533"/>
      <c r="H658" s="533"/>
      <c r="I658" s="533"/>
      <c r="J658" s="534"/>
    </row>
    <row r="659" spans="1:10" x14ac:dyDescent="0.2">
      <c r="A659" s="500" t="s">
        <v>808</v>
      </c>
      <c r="B659" s="501"/>
      <c r="C659" s="501"/>
      <c r="D659" s="501"/>
      <c r="E659" s="473"/>
      <c r="F659" s="474"/>
      <c r="G659" s="474"/>
      <c r="H659" s="474"/>
      <c r="I659" s="474"/>
      <c r="J659" s="475"/>
    </row>
    <row r="660" spans="1:10" x14ac:dyDescent="0.2">
      <c r="A660" s="58"/>
      <c r="B660" s="59"/>
      <c r="C660" s="59"/>
      <c r="D660" s="59"/>
      <c r="E660" s="563" t="s">
        <v>535</v>
      </c>
      <c r="F660" s="477"/>
      <c r="G660" s="563"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Stanislaus</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9"/>
      <c r="F711" s="530"/>
      <c r="G711" s="530"/>
      <c r="H711" s="530"/>
      <c r="I711" s="530"/>
      <c r="J711" s="531"/>
    </row>
    <row r="712" spans="1:10" x14ac:dyDescent="0.2">
      <c r="A712" s="497" t="s">
        <v>853</v>
      </c>
      <c r="B712" s="498"/>
      <c r="C712" s="498"/>
      <c r="D712" s="499"/>
      <c r="E712" s="532"/>
      <c r="F712" s="533"/>
      <c r="G712" s="533"/>
      <c r="H712" s="533"/>
      <c r="I712" s="533"/>
      <c r="J712" s="534"/>
    </row>
    <row r="713" spans="1:10" x14ac:dyDescent="0.2">
      <c r="A713" s="500" t="s">
        <v>808</v>
      </c>
      <c r="B713" s="501"/>
      <c r="C713" s="501"/>
      <c r="D713" s="501"/>
      <c r="E713" s="473"/>
      <c r="F713" s="474"/>
      <c r="G713" s="474"/>
      <c r="H713" s="474"/>
      <c r="I713" s="474"/>
      <c r="J713" s="475"/>
    </row>
    <row r="714" spans="1:10" x14ac:dyDescent="0.2">
      <c r="A714" s="58"/>
      <c r="B714" s="59"/>
      <c r="C714" s="59"/>
      <c r="D714" s="59"/>
      <c r="E714" s="563" t="s">
        <v>535</v>
      </c>
      <c r="F714" s="477"/>
      <c r="G714" s="563"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Stanislaus</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9"/>
      <c r="F765" s="530"/>
      <c r="G765" s="530"/>
      <c r="H765" s="530"/>
      <c r="I765" s="530"/>
      <c r="J765" s="531"/>
    </row>
    <row r="766" spans="1:10" x14ac:dyDescent="0.2">
      <c r="A766" s="497" t="s">
        <v>853</v>
      </c>
      <c r="B766" s="498"/>
      <c r="C766" s="498"/>
      <c r="D766" s="499"/>
      <c r="E766" s="532"/>
      <c r="F766" s="533"/>
      <c r="G766" s="533"/>
      <c r="H766" s="533"/>
      <c r="I766" s="533"/>
      <c r="J766" s="534"/>
    </row>
    <row r="767" spans="1:10" x14ac:dyDescent="0.2">
      <c r="A767" s="500" t="s">
        <v>808</v>
      </c>
      <c r="B767" s="501"/>
      <c r="C767" s="501"/>
      <c r="D767" s="501"/>
      <c r="E767" s="473"/>
      <c r="F767" s="474"/>
      <c r="G767" s="474"/>
      <c r="H767" s="474"/>
      <c r="I767" s="474"/>
      <c r="J767" s="475"/>
    </row>
    <row r="768" spans="1:10" x14ac:dyDescent="0.2">
      <c r="A768" s="58"/>
      <c r="B768" s="59"/>
      <c r="C768" s="59"/>
      <c r="D768" s="59"/>
      <c r="E768" s="563" t="s">
        <v>535</v>
      </c>
      <c r="F768" s="477"/>
      <c r="G768" s="563"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3" t="s">
        <v>830</v>
      </c>
      <c r="B1" s="574"/>
      <c r="C1" s="574"/>
      <c r="D1" s="574"/>
      <c r="E1" s="574"/>
      <c r="F1" s="574"/>
      <c r="G1" s="574"/>
      <c r="H1" s="574"/>
      <c r="I1" s="574"/>
      <c r="J1" s="575"/>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8" t="str">
        <f>'CONTACT INFORMATION'!$A$24</f>
        <v>Stanislaus</v>
      </c>
      <c r="I3" s="578"/>
      <c r="J3" s="579"/>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6" t="s">
        <v>876</v>
      </c>
      <c r="B6" s="577"/>
      <c r="C6" s="577"/>
      <c r="D6" s="577"/>
      <c r="E6" s="577"/>
      <c r="F6" s="577"/>
      <c r="G6" s="577"/>
      <c r="H6" s="577"/>
      <c r="I6" s="577"/>
      <c r="J6" s="57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5" x14ac:dyDescent="0.25">
      <c r="A10" s="569" t="s">
        <v>847</v>
      </c>
      <c r="B10" s="569"/>
      <c r="C10" s="572"/>
      <c r="D10" s="173">
        <f>'REPORT 1'!$I$16</f>
        <v>615</v>
      </c>
      <c r="E10" s="130"/>
      <c r="F10" s="39"/>
      <c r="G10" s="569" t="s">
        <v>847</v>
      </c>
      <c r="H10" s="569"/>
      <c r="I10" s="572"/>
      <c r="J10" s="174">
        <f>'REPORT 1'!$I$27</f>
        <v>615</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6" t="s">
        <v>875</v>
      </c>
      <c r="B13" s="577"/>
      <c r="C13" s="577"/>
      <c r="D13" s="577"/>
      <c r="E13" s="577"/>
      <c r="F13" s="577"/>
      <c r="G13" s="577"/>
      <c r="H13" s="577"/>
      <c r="I13" s="577"/>
      <c r="J13" s="57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5" x14ac:dyDescent="0.25">
      <c r="D17" s="173">
        <f>'REPORT 3'!$J$9</f>
        <v>313</v>
      </c>
      <c r="E17" s="39"/>
      <c r="F17" s="39"/>
      <c r="G17" s="564" t="s">
        <v>847</v>
      </c>
      <c r="H17" s="564"/>
      <c r="I17" s="565"/>
      <c r="J17" s="173">
        <f>'REPORT 3'!$J$34</f>
        <v>313</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5" x14ac:dyDescent="0.25">
      <c r="A21" s="569"/>
      <c r="B21" s="569"/>
      <c r="C21" s="572"/>
      <c r="D21" s="173">
        <f>'REPORT 3'!$J$26</f>
        <v>194</v>
      </c>
      <c r="E21" s="39"/>
      <c r="F21" s="39"/>
      <c r="G21" s="564" t="s">
        <v>847</v>
      </c>
      <c r="H21" s="564"/>
      <c r="I21" s="565"/>
      <c r="J21" s="173">
        <f>'REPORT 3'!$J$44</f>
        <v>313</v>
      </c>
    </row>
    <row r="22" spans="1:10" ht="14.25" x14ac:dyDescent="0.2">
      <c r="A22" s="110"/>
      <c r="B22" s="110"/>
      <c r="C22" s="110"/>
    </row>
    <row r="24" spans="1:10" ht="70.5" customHeight="1" x14ac:dyDescent="0.2">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438</v>
      </c>
      <c r="G28" s="564" t="s">
        <v>847</v>
      </c>
      <c r="H28" s="564"/>
      <c r="I28" s="565"/>
      <c r="J28" s="175">
        <f>'ARREST REPORT'!$G$18</f>
        <v>438</v>
      </c>
    </row>
    <row r="31" spans="1:10" ht="15" x14ac:dyDescent="0.25">
      <c r="G31" s="566" t="s">
        <v>816</v>
      </c>
      <c r="H31" s="566"/>
      <c r="I31" s="567"/>
      <c r="J31" s="171" t="s">
        <v>827</v>
      </c>
    </row>
    <row r="32" spans="1:10" s="1" customFormat="1" ht="15" x14ac:dyDescent="0.25">
      <c r="G32" s="564" t="s">
        <v>847</v>
      </c>
      <c r="H32" s="564"/>
      <c r="I32" s="565"/>
      <c r="J32" s="175">
        <f>'ARREST REPORT'!$G$26</f>
        <v>438</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David Costa</cp:lastModifiedBy>
  <cp:lastPrinted>2018-08-28T17:54:34Z</cp:lastPrinted>
  <dcterms:created xsi:type="dcterms:W3CDTF">2010-06-09T19:05:00Z</dcterms:created>
  <dcterms:modified xsi:type="dcterms:W3CDTF">2022-09-22T19:28:57Z</dcterms:modified>
</cp:coreProperties>
</file>