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56481AE6-8875-4192-8421-C1AF160C4B60}"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18816" windowHeight="598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1'!$A$1:$O$45</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Karina V.</author>
  </authors>
  <commentList>
    <comment ref="E291" authorId="0" shapeId="0" xr:uid="{00000000-0006-0000-0500-000001000000}">
      <text>
        <r>
          <rPr>
            <sz val="9"/>
            <color indexed="81"/>
            <rFont val="Tahoma"/>
            <family val="2"/>
          </rPr>
          <t>JJCPA - A Better Way
YOBG - CFMG</t>
        </r>
      </text>
    </comment>
    <comment ref="E349" authorId="0" shapeId="0" xr:uid="{00000000-0006-0000-0500-000002000000}">
      <text>
        <r>
          <rPr>
            <b/>
            <sz val="9"/>
            <color indexed="81"/>
            <rFont val="Tahoma"/>
            <family val="2"/>
          </rPr>
          <t>LCA - Juvenile Services</t>
        </r>
        <r>
          <rPr>
            <sz val="9"/>
            <color indexed="81"/>
            <rFont val="Tahoma"/>
            <family val="2"/>
          </rPr>
          <t xml:space="preserve">
</t>
        </r>
      </text>
    </comment>
    <comment ref="E407" authorId="0" shapeId="0" xr:uid="{00000000-0006-0000-0500-000003000000}">
      <text>
        <r>
          <rPr>
            <b/>
            <sz val="9"/>
            <color indexed="81"/>
            <rFont val="Tahoma"/>
            <family val="2"/>
          </rPr>
          <t>Alt. Restorative Communities - JCAP</t>
        </r>
        <r>
          <rPr>
            <sz val="9"/>
            <color indexed="81"/>
            <rFont val="Tahoma"/>
            <family val="2"/>
          </rPr>
          <t xml:space="preserve">
</t>
        </r>
      </text>
    </comment>
    <comment ref="E465" authorId="0" shapeId="0" xr:uid="{00000000-0006-0000-0500-000004000000}">
      <text>
        <r>
          <rPr>
            <b/>
            <sz val="9"/>
            <color indexed="81"/>
            <rFont val="Tahoma"/>
            <family val="2"/>
          </rPr>
          <t>LCA - GPS</t>
        </r>
        <r>
          <rPr>
            <sz val="9"/>
            <color indexed="81"/>
            <rFont val="Tahoma"/>
            <family val="2"/>
          </rPr>
          <t xml:space="preserve">
</t>
        </r>
      </text>
    </comment>
    <comment ref="E581" authorId="0" shapeId="0" xr:uid="{00000000-0006-0000-0500-000005000000}">
      <text>
        <r>
          <rPr>
            <sz val="9"/>
            <color indexed="81"/>
            <rFont val="Tahoma"/>
            <family val="2"/>
          </rPr>
          <t xml:space="preserve">Carol Brooks:  JDF CBT 2.0
</t>
        </r>
      </text>
    </comment>
  </commentList>
</comments>
</file>

<file path=xl/sharedStrings.xml><?xml version="1.0" encoding="utf-8"?>
<sst xmlns="http://schemas.openxmlformats.org/spreadsheetml/2006/main" count="2403" uniqueCount="954">
  <si>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</si>
  <si>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</si>
  <si>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</si>
  <si>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</si>
  <si>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</si>
  <si>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</si>
  <si>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</si>
  <si>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</si>
  <si>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</si>
  <si>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</si>
  <si>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</si>
  <si>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</si>
  <si>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</si>
  <si>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</si>
  <si>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</si>
  <si>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</si>
  <si>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</si>
  <si>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</si>
  <si>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</si>
  <si>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</si>
  <si>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</si>
  <si>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</si>
  <si>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</si>
  <si>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</si>
  <si>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</si>
  <si>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</si>
  <si>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</si>
  <si>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</si>
  <si>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</si>
  <si>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</si>
  <si>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</si>
  <si>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</si>
  <si>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</si>
  <si>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</si>
  <si>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</si>
  <si>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</si>
  <si>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</si>
  <si>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</si>
  <si>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</si>
  <si>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</si>
  <si>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</si>
  <si>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</si>
  <si>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</si>
  <si>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</si>
  <si>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</si>
  <si>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</si>
  <si>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</si>
  <si>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</si>
  <si>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</si>
  <si>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</si>
  <si>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</si>
  <si>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</si>
  <si>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</si>
  <si>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</si>
  <si>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</si>
  <si>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</si>
  <si>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</si>
  <si>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</si>
  <si>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</si>
  <si>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</si>
  <si>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</si>
  <si>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</si>
  <si>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</si>
  <si>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</si>
  <si>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</si>
  <si>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</si>
  <si>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</si>
  <si>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</si>
  <si>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</si>
  <si>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</si>
  <si>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</si>
  <si>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</si>
  <si>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</si>
  <si>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</si>
  <si>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</si>
  <si>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</si>
  <si>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</si>
  <si>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</si>
  <si>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</si>
  <si>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</si>
  <si>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</si>
  <si>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</si>
  <si>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</si>
  <si>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</si>
  <si>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</si>
  <si>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</si>
  <si>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</si>
  <si>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</si>
  <si>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</si>
  <si>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</si>
  <si>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</si>
  <si>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</si>
  <si>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</si>
  <si>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</si>
  <si>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</si>
  <si>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</si>
  <si>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</si>
  <si>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</si>
  <si>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</si>
  <si>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</si>
  <si>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</si>
  <si>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</si>
  <si>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</si>
  <si>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</si>
  <si>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</si>
  <si>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</si>
  <si>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</si>
  <si>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</si>
  <si>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</si>
  <si>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</si>
  <si>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</si>
  <si>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</si>
  <si>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</si>
  <si>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</si>
  <si>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</si>
  <si>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</si>
  <si>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</si>
  <si>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</si>
  <si>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</si>
  <si>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</si>
  <si>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</si>
  <si>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</si>
  <si>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</si>
  <si>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</si>
  <si>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</si>
  <si>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</si>
  <si>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</si>
  <si>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</si>
  <si>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</si>
  <si>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</si>
  <si>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</si>
  <si>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</si>
  <si>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</si>
  <si>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</si>
  <si>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</si>
  <si>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</si>
  <si>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</si>
  <si>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</si>
  <si>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</si>
  <si>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</si>
  <si>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</si>
  <si>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</si>
  <si>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</si>
  <si>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</si>
  <si>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</si>
  <si>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</si>
  <si>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</si>
  <si>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</si>
  <si>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</si>
  <si>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</si>
  <si>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</si>
  <si>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</si>
  <si>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</si>
  <si>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</si>
  <si>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</si>
  <si>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</si>
  <si>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</si>
  <si>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</si>
  <si>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</si>
  <si>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</si>
  <si>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</si>
  <si>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</si>
  <si>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</si>
  <si>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</si>
  <si>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</si>
  <si>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</si>
  <si>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</si>
  <si>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</si>
  <si>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</si>
  <si>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</si>
  <si>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</si>
  <si>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</si>
  <si>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</si>
  <si>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</si>
  <si>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</si>
  <si>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</si>
  <si>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</si>
  <si>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</si>
  <si>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</si>
  <si>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</si>
  <si>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</si>
  <si>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</si>
  <si>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</si>
  <si>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</si>
  <si>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</si>
  <si>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</si>
  <si>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</si>
  <si>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</si>
  <si>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</si>
  <si>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</si>
  <si>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</si>
  <si>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</si>
  <si>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</si>
  <si>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</si>
  <si>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</si>
  <si>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</si>
  <si>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</si>
  <si>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</si>
  <si>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</si>
  <si>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</si>
  <si>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</si>
  <si>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</si>
  <si>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</si>
  <si>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</si>
  <si>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</si>
  <si>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</si>
  <si>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</si>
  <si>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</si>
  <si>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</si>
  <si>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</si>
  <si>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</si>
  <si>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</si>
  <si>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</si>
  <si>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</si>
  <si>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</si>
  <si>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</si>
  <si>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</si>
  <si>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</si>
  <si>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</si>
  <si>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</si>
  <si>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</si>
  <si>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</si>
  <si>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</si>
  <si>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</si>
  <si>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</si>
  <si>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</si>
  <si>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</si>
  <si>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</si>
  <si>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</si>
  <si>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</si>
  <si>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</si>
  <si>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</si>
  <si>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</si>
  <si>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</si>
  <si>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</si>
  <si>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</si>
  <si>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</si>
  <si>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</si>
  <si>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</si>
  <si>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</si>
  <si>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</si>
  <si>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</si>
  <si>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</si>
  <si>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</si>
  <si>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</si>
  <si>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</si>
  <si>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</si>
  <si>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</si>
  <si>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</si>
  <si>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</si>
  <si>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</si>
  <si>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</si>
  <si>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</si>
  <si>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</si>
  <si>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</si>
  <si>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</si>
  <si>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</si>
  <si>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</si>
  <si>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</si>
  <si>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</si>
  <si>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</si>
  <si>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</si>
  <si>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</si>
  <si>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</si>
  <si>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</si>
  <si>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</si>
  <si>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</si>
  <si>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</si>
  <si>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</si>
  <si>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</si>
  <si>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</si>
  <si>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</si>
  <si>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</si>
  <si>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</si>
  <si>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</si>
  <si>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</si>
  <si>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</si>
  <si>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</si>
  <si>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</si>
  <si>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</si>
  <si>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</si>
  <si>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</si>
  <si>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</si>
  <si>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</si>
  <si>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</si>
  <si>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</si>
  <si>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</si>
  <si>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</si>
  <si>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</si>
  <si>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</si>
  <si>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</si>
  <si>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</si>
  <si>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</si>
  <si>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</si>
  <si>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</si>
  <si>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</si>
  <si>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</si>
  <si>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</si>
  <si>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</si>
  <si>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</si>
  <si>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</si>
  <si>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</si>
  <si>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</si>
  <si>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</si>
  <si>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</si>
  <si>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</si>
  <si>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</si>
  <si>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</si>
  <si>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</si>
  <si>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</si>
  <si>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</si>
  <si>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</si>
  <si>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</si>
  <si>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</si>
  <si>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</si>
  <si>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</si>
  <si>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</si>
  <si>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</si>
  <si>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</si>
  <si>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</si>
  <si>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</si>
  <si>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</si>
  <si>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</si>
  <si>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</si>
  <si>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</si>
  <si>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</si>
  <si>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</si>
  <si>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</si>
  <si>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</si>
  <si>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</si>
  <si>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</si>
  <si>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</si>
  <si>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</si>
  <si>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</si>
  <si>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</si>
  <si>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</si>
  <si>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</si>
  <si>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</si>
  <si>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</si>
  <si>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</si>
  <si>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</si>
  <si>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</si>
  <si>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</si>
  <si>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</si>
  <si>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</si>
  <si>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</si>
  <si>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</si>
  <si>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</si>
  <si>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</si>
  <si>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</si>
  <si>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</si>
  <si>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</si>
  <si>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</si>
  <si>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</si>
  <si>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</si>
  <si>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</si>
  <si>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</si>
  <si>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</si>
  <si>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</si>
  <si>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</si>
  <si>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</si>
  <si>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</si>
  <si>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</si>
  <si>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</si>
  <si>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</si>
  <si>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</si>
  <si>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</si>
  <si>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</si>
  <si>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</si>
  <si>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</si>
  <si>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</si>
  <si>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</si>
  <si>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</si>
  <si>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</si>
  <si>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</si>
  <si>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</si>
  <si>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</si>
  <si>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</si>
  <si>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</si>
  <si>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</si>
  <si>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</si>
  <si>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</si>
  <si>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</si>
  <si>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</si>
  <si>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</si>
  <si>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</si>
  <si>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</si>
  <si>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</si>
  <si>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</si>
  <si>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</si>
  <si>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</si>
  <si>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</si>
  <si>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</si>
  <si>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</si>
  <si>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</si>
  <si>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</si>
  <si>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</si>
  <si>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</si>
  <si>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</si>
  <si>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</si>
  <si>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</si>
  <si>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</si>
  <si>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</si>
  <si>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</si>
  <si>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</si>
  <si>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</si>
  <si>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</si>
  <si>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</si>
  <si>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</si>
  <si>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</si>
  <si>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</si>
  <si>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</si>
  <si>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</si>
  <si>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</si>
  <si>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</si>
  <si>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</si>
  <si>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</si>
  <si>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</si>
  <si>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</si>
  <si>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</si>
  <si>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</si>
  <si>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</si>
  <si>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</si>
  <si>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</si>
  <si>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</si>
  <si>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</si>
  <si>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</si>
  <si>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</si>
  <si>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</si>
  <si>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</si>
  <si>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</si>
  <si>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</si>
  <si>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</si>
  <si>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</si>
  <si>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</si>
  <si>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</si>
  <si>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</si>
  <si>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</si>
  <si>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</si>
  <si>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</si>
  <si>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</si>
  <si>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</si>
  <si>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</si>
  <si>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</si>
  <si>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</si>
  <si>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</si>
  <si>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</si>
  <si>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</si>
  <si>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</si>
  <si>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</si>
  <si>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</si>
  <si>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</si>
  <si>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</si>
  <si>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</si>
  <si>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</si>
  <si>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</si>
  <si>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</si>
  <si>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</si>
  <si>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</si>
  <si>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</si>
  <si>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</si>
  <si>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</si>
  <si>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</si>
  <si>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</si>
  <si>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</si>
  <si>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</si>
  <si>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</si>
  <si>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</si>
  <si>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</si>
  <si>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</si>
  <si>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</si>
  <si>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</si>
  <si>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</si>
  <si>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</si>
  <si>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</si>
  <si>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</si>
  <si>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</si>
  <si>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</si>
  <si>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</si>
  <si>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</si>
  <si>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</si>
  <si>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</si>
  <si>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</si>
  <si>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</si>
  <si>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</si>
  <si>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</si>
  <si>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</si>
  <si>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</si>
  <si>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</si>
  <si>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</si>
  <si>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</si>
  <si>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</si>
  <si>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</si>
  <si>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</si>
  <si>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</si>
  <si>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</si>
  <si>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</si>
  <si>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</si>
  <si>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</si>
  <si>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</si>
  <si>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</si>
  <si>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</si>
  <si>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</si>
  <si>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</si>
  <si>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</si>
  <si>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</si>
  <si>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</si>
  <si>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</si>
  <si>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</si>
  <si>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</si>
  <si>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</si>
  <si>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</si>
  <si>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</si>
  <si>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</si>
  <si>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</si>
  <si>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</si>
  <si>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</si>
  <si>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</si>
  <si>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</si>
  <si>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</si>
  <si>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</si>
  <si>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</si>
  <si>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</si>
  <si>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</si>
  <si>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</si>
  <si>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</si>
  <si>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</si>
  <si>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</si>
  <si>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</si>
  <si>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</si>
  <si>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</si>
  <si>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</si>
  <si>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</si>
  <si>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</si>
  <si>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</si>
  <si>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</si>
  <si>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</si>
  <si>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</si>
  <si>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</si>
  <si>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</si>
  <si>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</si>
  <si>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</si>
  <si>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</si>
  <si>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</si>
  <si>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</si>
  <si>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</si>
  <si>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</si>
  <si>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</si>
  <si>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</si>
  <si>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</si>
  <si>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</si>
  <si>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</si>
  <si>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</si>
  <si>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</si>
  <si>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</si>
  <si>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</si>
  <si>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</si>
  <si>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</si>
  <si>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</si>
  <si>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</si>
  <si>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</si>
  <si>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</si>
  <si>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</si>
  <si>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</si>
  <si>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</si>
  <si>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</si>
  <si>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</si>
  <si>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</si>
  <si>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</si>
  <si>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</si>
  <si>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</si>
  <si>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</si>
  <si>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</si>
  <si>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</si>
  <si>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</si>
  <si>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</si>
  <si>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</si>
  <si>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</si>
  <si>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</si>
  <si>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</si>
  <si>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</si>
  <si>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</si>
  <si>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</si>
  <si>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</si>
  <si>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</si>
  <si>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</si>
  <si>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</si>
  <si>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</si>
  <si>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</si>
  <si>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</si>
  <si>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</si>
  <si>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</si>
  <si>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</si>
  <si>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</si>
  <si>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</si>
  <si>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</si>
  <si>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</si>
  <si>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</si>
  <si>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</si>
  <si>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</si>
  <si>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</si>
  <si>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</si>
  <si>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</si>
  <si>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</si>
  <si>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</si>
  <si>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</si>
  <si>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</si>
  <si>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</si>
  <si>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</si>
  <si>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</si>
  <si>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</si>
  <si>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</si>
  <si>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</si>
  <si>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</si>
  <si>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</si>
  <si>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</si>
  <si>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</si>
  <si>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</si>
  <si>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</si>
  <si>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</si>
  <si>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</si>
  <si>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</si>
  <si>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</si>
  <si>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</si>
  <si>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</si>
  <si>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</si>
  <si>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</si>
  <si>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</si>
  <si>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</si>
  <si>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</si>
  <si>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</si>
  <si>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</si>
  <si>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</si>
  <si>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</si>
  <si>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</si>
  <si>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</si>
  <si>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</si>
  <si>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</si>
  <si>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</si>
  <si>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</si>
  <si>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</si>
  <si>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</si>
  <si>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</si>
  <si>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</si>
  <si>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</si>
  <si>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</si>
  <si>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</si>
  <si>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</si>
  <si>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</si>
  <si>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</si>
  <si>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</si>
  <si>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</si>
  <si>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</si>
  <si>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</si>
  <si>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</si>
  <si>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</si>
  <si>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</si>
  <si>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</si>
  <si>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</si>
  <si>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</si>
  <si>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</si>
  <si>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</si>
  <si>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</si>
  <si>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</si>
  <si>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</si>
  <si>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</si>
  <si>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</si>
  <si>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</si>
  <si>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</si>
  <si>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</si>
  <si>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</si>
  <si>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</si>
  <si>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</si>
  <si>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</si>
  <si>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</si>
  <si>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</si>
  <si>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</si>
  <si>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</si>
  <si>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</si>
  <si>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</si>
  <si>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</si>
  <si>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</si>
  <si>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</si>
  <si>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</si>
  <si>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</si>
  <si>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</si>
  <si>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</si>
  <si>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</si>
  <si>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</si>
  <si>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</si>
  <si>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</si>
  <si>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</si>
  <si>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</si>
  <si>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</si>
  <si>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</si>
  <si>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</si>
  <si>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</si>
  <si>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</si>
  <si>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</si>
  <si>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</si>
  <si>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</si>
  <si>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</si>
  <si>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</si>
  <si>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</si>
  <si>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</si>
  <si>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</si>
  <si>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</si>
  <si>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</si>
  <si>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</si>
  <si>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</si>
  <si>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</si>
  <si>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</si>
  <si>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</si>
  <si>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</si>
  <si>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</si>
  <si>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</si>
  <si>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</si>
  <si>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</si>
  <si>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</si>
  <si>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</si>
  <si>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</si>
  <si>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</si>
  <si>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</si>
  <si>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</si>
  <si>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</si>
  <si>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</si>
  <si>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</si>
  <si>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</si>
  <si>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</si>
  <si>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</si>
  <si>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</si>
  <si>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</si>
  <si>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</si>
  <si>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</si>
  <si>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</si>
  <si>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</si>
  <si>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</si>
  <si>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</si>
  <si>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</si>
  <si>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</si>
  <si>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</si>
  <si>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</si>
  <si>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</si>
  <si>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</si>
  <si>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</si>
  <si>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</si>
  <si>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</si>
  <si>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</si>
  <si>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</si>
  <si>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</si>
  <si>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</si>
  <si>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</si>
  <si>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</si>
  <si>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</si>
  <si>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</si>
  <si>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</si>
  <si>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</si>
  <si>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</si>
  <si>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</si>
  <si>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</si>
  <si>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</si>
  <si>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</si>
  <si>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</si>
  <si>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</si>
  <si>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</si>
  <si>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</si>
  <si>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</si>
  <si>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</si>
  <si>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</si>
  <si>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</si>
  <si>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</si>
  <si>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</si>
  <si>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</si>
  <si>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</si>
  <si>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</si>
  <si>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</si>
  <si>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</si>
  <si>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</si>
  <si>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</si>
  <si>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</si>
  <si>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</si>
  <si>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</si>
  <si>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</si>
  <si>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</si>
  <si>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</si>
  <si>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</si>
  <si>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</si>
  <si>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</si>
  <si>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</si>
  <si>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</si>
  <si>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</si>
  <si>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</si>
  <si>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</si>
  <si>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</si>
  <si>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</si>
  <si>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</si>
  <si>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</si>
  <si>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</si>
  <si>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</si>
  <si>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</si>
  <si>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</si>
  <si>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</si>
  <si>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</si>
  <si>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</si>
  <si>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</si>
  <si>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</si>
  <si>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</si>
  <si>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</si>
  <si>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</si>
  <si>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</si>
  <si>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</si>
  <si>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</si>
  <si>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</si>
  <si>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</si>
  <si>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</si>
  <si>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</si>
  <si>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</si>
  <si>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</si>
  <si>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</si>
  <si>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</si>
  <si>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</si>
  <si>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</si>
  <si>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</si>
  <si>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</si>
  <si>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</si>
  <si>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</si>
  <si>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</si>
  <si>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</si>
  <si>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</si>
  <si>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</si>
  <si>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</si>
  <si>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</si>
  <si>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</si>
  <si>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</si>
  <si>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</si>
  <si>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</si>
  <si>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</si>
  <si>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</si>
  <si>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</si>
  <si>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</si>
  <si>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</si>
  <si>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</si>
  <si>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</si>
  <si>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</si>
  <si>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</si>
  <si>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</si>
  <si>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</si>
  <si>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</si>
  <si>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</si>
  <si>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</si>
  <si>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</si>
  <si>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</si>
  <si>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</si>
  <si>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</si>
  <si>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</si>
  <si>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</si>
  <si>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</si>
  <si>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</si>
  <si>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</si>
  <si>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</si>
  <si>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</si>
  <si>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</si>
  <si>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</si>
  <si>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</si>
  <si>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</si>
  <si>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</si>
  <si>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</si>
  <si>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</si>
  <si>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</si>
  <si>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</si>
  <si>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</si>
  <si>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</si>
  <si>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</si>
  <si>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</si>
  <si>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</si>
  <si>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</si>
  <si>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</si>
  <si>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</si>
  <si>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</si>
  <si>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</si>
  <si>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</si>
  <si>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</si>
  <si>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</si>
  <si>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</si>
  <si>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</si>
  <si>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</si>
  <si>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</si>
  <si>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</si>
  <si>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</si>
  <si>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</si>
  <si>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</si>
  <si>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</si>
  <si>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</si>
  <si>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</si>
  <si>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</si>
  <si>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</si>
  <si>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</si>
  <si>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</si>
  <si>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</si>
  <si>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</si>
  <si>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</si>
  <si>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</si>
  <si>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</si>
  <si>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</si>
  <si>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</si>
  <si>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</si>
  <si>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</si>
  <si>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</si>
  <si>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</si>
  <si>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</si>
  <si>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</si>
  <si>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</si>
  <si>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</si>
  <si>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</si>
  <si>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</si>
  <si>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</si>
  <si>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</si>
  <si>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</si>
  <si>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</si>
  <si>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</si>
  <si>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</si>
  <si>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</si>
  <si>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</si>
  <si>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</si>
  <si>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</si>
  <si>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</si>
  <si>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</si>
  <si>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Amy Potter</t>
  </si>
  <si>
    <t>Probation Services Manager</t>
  </si>
  <si>
    <t>(707) 784-7545</t>
  </si>
  <si>
    <t>apotter@solanocounty.com</t>
  </si>
  <si>
    <t>Shawna Albright</t>
  </si>
  <si>
    <t>Deputy Director</t>
  </si>
  <si>
    <t>(707) 784-6530</t>
  </si>
  <si>
    <t>salbright@solanocounty.com</t>
  </si>
  <si>
    <t>Placement</t>
  </si>
  <si>
    <t>Salaries and Benefits</t>
  </si>
  <si>
    <t>Youth Achievement Centers</t>
  </si>
  <si>
    <t>Substance Abuse Treatment</t>
  </si>
  <si>
    <t>Juvenile Community Accountability Program</t>
  </si>
  <si>
    <t>Racial Ethnic Disparities Prevention</t>
  </si>
  <si>
    <t>In our CASE management database system, we record technical violations as a new petition.  As a result, the number in the JCPSS data report shows 0.  The number of technical violations filed in 2019 was 112, however, this number can include a new crime also as our system is not set to capture violation only.</t>
  </si>
  <si>
    <t>The JJCPA and YOBG funds continue to support enhanced training opportunities for probation staff in evidence based practices and targeted interventions.  This includes  Cognitive Behavioral Therapy (CBT) interventions as well as Interactive Journaling and Carey Guides.  At the detention facility, funding supports the continued CBT 2.0 programming while youth are in custody.  These strategies serve to enhance rapport and engagement efforts, supervision skills, communication, and relationship building.  The goal is to assist youth in improving their social skills, critical reasoning, moral reasoning, impulse management and self-efficacy.  CBT has been proven effective in skill building approaches and recidivism reduction.</t>
  </si>
  <si>
    <t xml:space="preserve">A recent fact sheet released by the Center of Juvenile and Criminal Justice noted that California's crime rate fell by 3 percent in 2019 from the previous year, reaching its lowest level in the last 50 years.  Like many counties throughout the state, Solano County has seen a continuous decrease in youth arrests since 2006, and 2019 was no exception.   The California Department of Justice (DOJ) Open Justice data reports for 2019 show Solano County youth were arrested for 249 felony offenses, 465 misdemeanor offenses, and 13 status offenses.  This is a total reduction of 88 arrests as compared to 2018.  Although there was a slight increase in felony arrests by 25, misdemeanor arrest dropped by 108 from the prior year.  The most frequent felony offenses were for violent offenses (120) and property offenses (48).  Violent offenses increased by 25 from the previous year, while property crimes decreased by 28.  The smallest number of youth were arrested for drug offenses (5) and sex offenses (5).  
The number of youth under probation supervision remained fairly consistent during this reporting period, which could suggest a plateau in adjudications.  In 2019, according to the DOJ Juvenile Court &amp; Probation Statistical System (JCPSS) report, Solano County Wardship placements totaled 287.  This is a total reduction of just 2 youth adjudications as noted in 2018.  Alternative resolutions offered include informal probation (5), diversion (128), non-ward probation (11), and Deferred Entry of Judgment (6).
The Solano County Probation Department (Department) has focused efforts to ensure the youth entering further in the justice system are those that are of higher risk and needs, while continuing our efforts to have lower risk youth diverted.  Over the course of the year in 2019, 128 youth were offered diversion services.  This includes the Department's diversion programs as well as our community based program through the Juvenile Community Accountability Program (JCAP).   Low risk or youth with limited arrest history are offered informal intervention rather than being formally processed through the justice system.  JCAP utilizes restorative justice techniques to help youth understand how their actions have impacted the community or victim.  
The number of petition filings have shown just a slight increase of 9 from the previous year, which may indicate the numbers are stabilizing and only those of higher risk are referred for formal services.  For those that have the filing of a petition (265 new filings), a variety of supervision and intervention services are afforded.  The Department offers youth in need a range of evidence based programs, services and interventions through the Youth Achievement Center (Y.A.C.).  Interventions are tailored to individual risk and need, and can include mentoring, counseling, cognitive behavioral intervention, substance abuse services, tutoring, job and life skills, vocational training, and community service learning projects.
In 2019, a small number (35) of youth were elevated to a foster care or group home setting.  In line with the Continuum of Care Reform (CCR), the Department continued in our dual efforts to reduce the duration of time youth spend in group home placements and encouraged the use of approved Resource Families designated to provide care for youth in a home-like environment.  During this reporting period, 91 youth were court ordered to a secure county facility.  It is noted this number also includes youth placed on electronic monitoring community supervision in lieu of custody, and youth ordered to the Juvenile Detention Facility (JDF) and Challenge Academy.  Secure facility placement programs offer rehabilitation services in an alternative and less restrictive environment than that of the Division of Juvenile Justice (DJJ).  In 2019, only a limited number of youth were committed to DJJ (12) from Solano County.  Although higher than the number of commitments in 2018, this could directly be related to the passing of Senate Bill 1391 and the legislative changes related to section 707 of the Welfare and Institutions (W&amp;I) code.  A number of youth were returned to our jurisdiction and after lengthy proceedings several resolved to remain in the juvenile jurisdiction and were ordered a commitment to DJJ.  The support afforded through the JJCPA-YOBG grant has ensured the majority of youth receive  high level of services which ultimately provides for youth to primarily remain in our communities with rehabilitative services.   The ultimate goal is to facilitate lasting positive behavior changes for justice involved youth.    </t>
  </si>
  <si>
    <t xml:space="preserve">Both YOBG and JJCPA funds are utilized to meet the mental health needs of youth under the Department's purview.  Individualized treatment services are provided with the purpose of stabilizing the youth both in the home environment, as well as in custody.  Youth under jurisdiction are assessed for pressing behavioral health needs utilizing the Massachusetts Youth Screening Instrument-2 (MAYSI).  With the support of grant funds, our community based organization, a Better Way, Inc., provides services to youth in the community.  Clinicians embedded within the Y.A.C. are readily available to provide individual and family counseling to meet their mental health and familial needs.  For those youth in custody who have behavioral health concerns, essential mental health services are provided through Wellpath.  Wellpath provides medical, mental health, and psychiatric support services to include nursing, medication monitoring, and screenings for suicidal ideations or other emergency situations for detained youth.  For continuity of services, Wellpath provides a continuation of medical needs following release to the community, or foster care placement.  Services and support in the mental health arena are essential for youth in the juvenile justice system. </t>
  </si>
  <si>
    <t xml:space="preserve">The Electronic Monitoring Program (EMP) provides an enhanced supervision and monitoring service for youth demonstrating a need for increased structure.  This service affords an alternative to detention, and allows the youth to remain in the community to attend school, employment, and community based treatment and programming.  Youth placed on EMP continue to be monitored electronically and are contacted weekly by staff employed by the community based organization, Leaders in Community Alternatives (LCA).  The provider also offers supervision for the Conditional Release Program (CRP), which is afforded for youth entering the system and adds an alternative to custody as well.  YOBG funds supports continuation of these programs, and ultimately results in a reduction of time youth are spending in custody.    </t>
  </si>
  <si>
    <t>YOBG funding continues to support placement prevention wraparound services and direct placement costs of high risk/high need youth who required elevated care to a Short Term Residential Treatment Program (STRTP).  Wraparound services were expanded to increase placement prevention efforts.  Intensive services provided by our community based organization, Seneca Family of Agencies, focus on imminent risk youth with family based issues warranting a higher level of counseling support and services.  If successful, youth are diverted from residential placement.  For youth demonstrating continued delinquency and requiring enhanced treatment, YOBG funding supports STRTP placements.  These programs certified by the state provide treatment for substance abuse, mental illness, or other behavioral challenges.  Residential interventions also include Resource Family Agency (RFA) homes, an alternative to STRTP placement if available and appropriate.  As part of the Foster Youth Continuum of Care Reform (AB403), the Department continues to strive to reduce the number of placements, time youth are in placement, and has focused to increase the number of both matched and unmatched RFA homes available to service youth in a family like residential environment.</t>
  </si>
  <si>
    <t>Staffing by Funding Source:  
YOBG: (1) FTE Supervising Group Counselor, (1) FTE Legal Procedures clerk, (1) FTE Deputy Probation Officer, (1) 30% of System Analyst position. 
YOBG continues to provide funding support for the salary and benefits of select department staff providing vital supervision services and programming.  The Challenge Academy is a 9-month custodial program developed to reduce commitments of youth to the Division of Juvenile Justice by providing cognitive behavioral programming to serious youthful offenders.  The Challenge Academy collaborates with various community-based organizations to provide counseling, employment services, trades education, college enrollment, as well as pro-social opportunities in the community for youth.  Family reunification remains a top focus, requiring Challenge staff to coordinate with probation officers, parents, and mentors to prepare youth in returning home.  Staff are consistently being trained on best practices to reduce recidivism by connecting youth to local programs for a successful re-entry.  The operational efficacy of such a program requires a supervisor to oversee daily active supervision to hold staff accountable to the expectations of best practices.  Furthermore, the supervisor arranges and coordinates meetings between youth, their parents, probation officers, and community-based organizations while ensuring cognitive behavioral programming occurs on a daily basis.  The YOBG grant has been beneficial in funding the Challenge Academy supervisor position to ensure all aspects of programming meets best practices of reducing recidivism while keeping youth close to their family and community.  Additionally, the YOBG funding partially supported a Senior Systems Analyst (SSA) position as well.  The SSA supports the division in collecting and analyzing data for management and probation officers.  This information allows the Department to make data driven decisions regarding allocations, resources and staffing.  In addition to the above noted salary and benefit support, YOBG funds were used to provide professional services utilized to support overall juvenile division operations in the Department.</t>
  </si>
  <si>
    <t xml:space="preserve">Staffing by JJCPA Funding Source:  (2.0) FTE Deputy Probation Officer, (1) FTE Senior Deputy Probation Officer, (1) FTE Supervising Deputy Probation Officer, (1) FTE Legal Procedures clerk, and (1) 30% of System Analyst FTE position.                                                                                                                                                                                                                                   The Department utilizes the JJCPA financial resources to support staffing and overall expenses for our Youth Achievement Centers (Y.A.C.).  These models were developed to provide comprehensive, evidence based interventions and services to support youth presenting a heightened risk to recidivate.  Supervision and Y.A.C. staff work collectively with our collaborative partners to provide an array of supervision and supportive services designed to address the individual needs assessed by youth under jurisdiction.  Cognitive Behavioral Therapy interventions are offered, including Aggression Replacement Therapy (ART), Seeking Safety, Reasoning &amp; Rehabilitation II for Youth, Motivational Enhancement Therapy/Cognitive Behavioral Therapy (MET/CBT 12) and mental health treatment.  Staff consider individual needs and work towards removal of any barriers that may impact the success of the youth.  If a youth is in need of transportation, services are provided.  If there is a need for food, clothing, or hygiene items, staff access available resources to assist the youth.  This has proven critical with the needs demonstrated following the onset of the pandemic.  With distance learning imposed, staff have creatively worked to support youth in helping meet their educational needs.  Additionally, pro-social activities and community service learning projects have been afforded, providing youth education and an opportunity to give back in a positive manner to our community.  Services are delivered at dual locations, in the cities of Fairfield and Vallejo.  During the fiscal year 2019-2020, approximately 94 youth were referred for services offered through the Y.A.C.   JJCPA funding is critical to support the operational and overhead expenses required to run these centers. 
</t>
  </si>
  <si>
    <t xml:space="preserve">As noted in the data and analysis section, substantial efforts are made to divert youth from the formal system.  In partnership with our community based provider, the Juvenile Community Accountability Program (JCAP) restorative justice conferences are facilitated.  This program targets youth with low level crimes and limited criminal history in effort to hold the youth accountable for the law violation and to support the community in a healthy, positive way.  JCAP focuses on repairing harm to the victim and community at large.  If successful, the youth will not progress in the delinquency system.  For youth in custody, restorative justice programs offer support and promote accountability.  Emphasis is placed not only on the cause of delinquency, but also includes programs such as Self as Victim, Cycle of Offense, Forgiveness, Crime Impact, Victim Empathy, Grief, Loss, and Conflict Resolution.  </t>
  </si>
  <si>
    <t xml:space="preserve">Probation, in partnership with the W. Haywood Burns Institute is leading the Solano County Reducing Racial and Ethnic Disparities (R.E.D.) Initiative. Representatives from the agencies represented on the Juvenile Justice Coordinating Council collaborate to identify whether, and to what extent, racial and ethnic disparities exist in Solano County’s juvenile justice system.  Utilizing a data driven process, the group has been working to identify disparities, and pilot or adopt policy changes that reduce disparate entry and deeper advancement of Youth of Color in the juvenile justice system.
In addition to the above, beginning in 2017, the W. Haywood Burns Institute reviewed booking criteria, detention data, and met regularly with a team from JDF.  Based on the collaborative findings, the booking criteria was revised, and a Detention Screening Tool (DST) was developed, tested and implemented, ensuring objective measures are utilized in detention decisions.  This change has assured that only youth who present a threat to community safety or are likely to flee the jurisdiction of the Juvenile Court are detained.
</t>
  </si>
  <si>
    <t xml:space="preserve">Funding in this category supported continued substance abuse services to jurisdictional youth with identified needs in this arena.  Services were provided within the community setting, at the JDF, and following foster care placement for youth as part of re-entry when needed.  MET/CBT services are offered at the Youth Achievement Centers, and in the institution serving both detained youth as well as youth in the Challenge Academy.  To support treatment, supervision officers have incorporated the use of Carey Guides and Interactive Journaling which focus on maintaining sobriety for youth.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</si>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</sst>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0" fontId="9" fillId="0" borderId="0" xfId="0" applyFont="1" applyFill="1" applyBorder="1" applyProtection="1"/>
    <xf numFmtId="41" fontId="24" fillId="0" borderId="0" xfId="0" applyNumberFormat="1" applyFont="1" applyFill="1" applyBorder="1" applyAlignment="1" applyProtection="1"/>
    <xf numFmtId="0" fontId="22"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0" fillId="0" borderId="0" xfId="0" applyFont="1" applyBorder="1" applyAlignment="1" applyProtection="1">
      <alignment horizontal="left" vertical="top" indent="1"/>
    </xf>
    <xf numFmtId="0" fontId="25" fillId="0" borderId="0" xfId="0" applyFont="1" applyFill="1" applyAlignment="1" applyProtection="1">
      <alignment horizontal="left" vertical="center"/>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24" fillId="0" borderId="6" xfId="0" applyFont="1" applyBorder="1" applyAlignment="1" applyProtection="1">
      <alignment horizontal="left" indent="2"/>
    </xf>
    <xf numFmtId="0" fontId="24"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4" fillId="0" borderId="6" xfId="0" applyFont="1" applyFill="1" applyBorder="1" applyAlignment="1" applyProtection="1">
      <alignment horizontal="lef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0" fontId="22" fillId="0" borderId="10" xfId="0" applyFont="1" applyBorder="1" applyAlignment="1" applyProtection="1">
      <alignment horizontal="left" vertical="top" indent="2"/>
    </xf>
    <xf numFmtId="0" fontId="22" fillId="0" borderId="8" xfId="0" applyFont="1" applyBorder="1" applyAlignment="1" applyProtection="1">
      <alignment horizontal="left" vertical="top" indent="2"/>
    </xf>
    <xf numFmtId="0" fontId="22" fillId="0" borderId="9" xfId="0" applyFont="1" applyBorder="1" applyAlignment="1" applyProtection="1">
      <alignment horizontal="left" vertical="top" indent="2"/>
    </xf>
    <xf numFmtId="0" fontId="23" fillId="10" borderId="10" xfId="0" applyFont="1" applyFill="1" applyBorder="1" applyAlignment="1" applyProtection="1">
      <alignment horizontal="right" vertical="top" indent="2"/>
    </xf>
    <xf numFmtId="0" fontId="23" fillId="10" borderId="8" xfId="0" applyFont="1" applyFill="1" applyBorder="1" applyAlignment="1" applyProtection="1">
      <alignment horizontal="right" vertical="top" indent="2"/>
    </xf>
    <xf numFmtId="0" fontId="23" fillId="10" borderId="9" xfId="0" applyFont="1" applyFill="1" applyBorder="1" applyAlignment="1" applyProtection="1">
      <alignment horizontal="right" vertical="top" indent="2"/>
    </xf>
    <xf numFmtId="41" fontId="22" fillId="9" borderId="10" xfId="0" applyNumberFormat="1" applyFont="1" applyFill="1" applyBorder="1" applyAlignment="1" applyProtection="1">
      <alignment horizontal="center" vertical="top"/>
      <protection locked="0"/>
    </xf>
    <xf numFmtId="41" fontId="22" fillId="9" borderId="9" xfId="0" applyNumberFormat="1" applyFont="1" applyFill="1" applyBorder="1" applyAlignment="1" applyProtection="1">
      <alignment horizontal="center" vertical="top"/>
      <protection locked="0"/>
    </xf>
    <xf numFmtId="41" fontId="22" fillId="0" borderId="10" xfId="0" applyNumberFormat="1" applyFont="1" applyBorder="1" applyAlignment="1" applyProtection="1">
      <alignment horizontal="center" vertical="top"/>
      <protection locked="0"/>
    </xf>
    <xf numFmtId="41" fontId="22" fillId="0" borderId="9" xfId="0" applyNumberFormat="1" applyFont="1" applyBorder="1" applyAlignment="1" applyProtection="1">
      <alignment horizontal="center" vertical="top"/>
      <protection locked="0"/>
    </xf>
    <xf numFmtId="0" fontId="22" fillId="9" borderId="10" xfId="0" applyFont="1" applyFill="1" applyBorder="1" applyAlignment="1" applyProtection="1">
      <alignment horizontal="left" vertical="top" indent="2"/>
    </xf>
    <xf numFmtId="0" fontId="22" fillId="9" borderId="8" xfId="0" applyFont="1" applyFill="1" applyBorder="1" applyAlignment="1" applyProtection="1">
      <alignment horizontal="left" vertical="top" indent="2"/>
    </xf>
    <xf numFmtId="0" fontId="22" fillId="9" borderId="9" xfId="0" applyFont="1" applyFill="1" applyBorder="1" applyAlignment="1" applyProtection="1">
      <alignment horizontal="left" vertical="top" indent="2"/>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0"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4" fillId="9" borderId="6" xfId="0" applyNumberFormat="1" applyFont="1" applyFill="1" applyBorder="1" applyAlignment="1" applyProtection="1">
      <alignment horizontal="left" vertical="top" indent="2"/>
    </xf>
    <xf numFmtId="49" fontId="24" fillId="0" borderId="6" xfId="0" applyNumberFormat="1" applyFont="1" applyBorder="1" applyAlignment="1" applyProtection="1">
      <alignment horizontal="left" vertical="top" indent="2"/>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0" fillId="0" borderId="0" xfId="0" applyFont="1" applyAlignment="1">
      <alignment horizontal="center"/>
    </xf>
    <xf numFmtId="0" fontId="40" fillId="0" borderId="4" xfId="0" applyFont="1" applyBorder="1" applyAlignment="1">
      <alignment horizontal="center"/>
    </xf>
    <xf numFmtId="0" fontId="30" fillId="0" borderId="0" xfId="0" applyFont="1" applyAlignment="1" applyProtection="1">
      <alignment horizontal="center"/>
    </xf>
    <xf numFmtId="0" fontId="30" fillId="0" borderId="4" xfId="0" applyFont="1" applyBorder="1" applyAlignment="1" applyProtection="1">
      <alignment horizontal="center"/>
    </xf>
    <xf numFmtId="0" fontId="28" fillId="0" borderId="0" xfId="0" applyFont="1" applyAlignment="1">
      <alignment horizontal="center"/>
    </xf>
    <xf numFmtId="0" fontId="4"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bright@solanocounty.com" TargetMode="External"/><Relationship Id="rId1" Type="http://schemas.openxmlformats.org/officeDocument/2006/relationships/hyperlink" Target="mailto:apotter@solano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6" sqref="A16:J1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6"/>
      <c r="B2" s="257"/>
      <c r="C2" s="103"/>
      <c r="D2" s="84"/>
      <c r="E2" s="84"/>
      <c r="F2" s="84"/>
      <c r="G2" s="84"/>
      <c r="H2" s="84"/>
      <c r="I2" s="84"/>
      <c r="J2" s="85"/>
    </row>
    <row r="3" spans="1:10" ht="15" customHeight="1" x14ac:dyDescent="0.25">
      <c r="A3" s="258"/>
      <c r="B3" s="259"/>
      <c r="C3" s="104"/>
      <c r="D3" s="106" t="s">
        <v>831</v>
      </c>
      <c r="E3" s="86"/>
      <c r="F3" s="86"/>
      <c r="G3" s="86"/>
      <c r="H3" s="86"/>
      <c r="I3" s="86"/>
      <c r="J3" s="87"/>
    </row>
    <row r="4" spans="1:10" ht="15" customHeight="1" x14ac:dyDescent="0.25">
      <c r="A4" s="258"/>
      <c r="B4" s="259"/>
      <c r="C4" s="104"/>
      <c r="D4" s="106" t="s">
        <v>918</v>
      </c>
      <c r="E4" s="86"/>
      <c r="F4" s="86"/>
      <c r="G4" s="86"/>
      <c r="H4" s="86"/>
      <c r="I4" s="86"/>
      <c r="J4" s="87"/>
    </row>
    <row r="5" spans="1:10" ht="15" customHeight="1" x14ac:dyDescent="0.25">
      <c r="A5" s="258"/>
      <c r="B5" s="259"/>
      <c r="C5" s="104"/>
      <c r="D5" s="106" t="s">
        <v>921</v>
      </c>
      <c r="E5" s="63"/>
      <c r="F5" s="63"/>
      <c r="G5" s="63"/>
      <c r="H5" s="63"/>
      <c r="I5" s="63"/>
      <c r="J5" s="64"/>
    </row>
    <row r="6" spans="1:10" ht="8.1" customHeight="1" x14ac:dyDescent="0.25">
      <c r="A6" s="260"/>
      <c r="B6" s="261"/>
      <c r="C6" s="105"/>
      <c r="D6" s="65"/>
      <c r="E6" s="65"/>
      <c r="F6" s="65"/>
      <c r="G6" s="65"/>
      <c r="H6" s="65"/>
      <c r="I6" s="65"/>
      <c r="J6" s="66"/>
    </row>
    <row r="7" spans="1:10" s="1" customFormat="1" ht="6" customHeight="1" x14ac:dyDescent="0.25">
      <c r="A7" s="75"/>
      <c r="B7" s="81"/>
      <c r="C7" s="82"/>
      <c r="D7" s="82"/>
      <c r="E7" s="82"/>
      <c r="F7" s="82"/>
      <c r="G7" s="82"/>
      <c r="H7" s="82"/>
      <c r="I7" s="82"/>
      <c r="J7" s="83"/>
    </row>
    <row r="8" spans="1:10" ht="12.75" customHeight="1" x14ac:dyDescent="0.25">
      <c r="A8" s="271" t="s">
        <v>922</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952</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3"/>
      <c r="B18" s="114"/>
      <c r="C18" s="114"/>
      <c r="D18" s="114"/>
      <c r="E18" s="114"/>
      <c r="F18" s="114"/>
      <c r="G18" s="114"/>
      <c r="H18" s="114"/>
      <c r="I18" s="114"/>
      <c r="J18" s="115"/>
    </row>
    <row r="19" spans="1:18" ht="12.75" customHeight="1" x14ac:dyDescent="0.25">
      <c r="A19" s="234" t="s">
        <v>919</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4.95" customHeight="1" x14ac:dyDescent="0.25">
      <c r="A21" s="111"/>
      <c r="B21" s="73"/>
      <c r="C21" s="73"/>
      <c r="D21" s="73"/>
      <c r="E21" s="73"/>
      <c r="F21" s="73"/>
      <c r="G21" s="73"/>
      <c r="H21" s="73"/>
      <c r="I21" s="73"/>
      <c r="J21" s="110"/>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49"/>
      <c r="O23" s="149"/>
      <c r="P23" s="149"/>
      <c r="Q23" s="149"/>
      <c r="R23" s="149"/>
    </row>
    <row r="24" spans="1:18" s="107" customFormat="1" ht="18.75" customHeight="1" x14ac:dyDescent="0.25">
      <c r="A24" s="264" t="s">
        <v>450</v>
      </c>
      <c r="B24" s="265"/>
      <c r="C24" s="265"/>
      <c r="D24" s="265"/>
      <c r="E24" s="266"/>
      <c r="F24" s="267">
        <v>44069</v>
      </c>
      <c r="G24" s="268"/>
      <c r="H24" s="268"/>
      <c r="I24" s="268"/>
      <c r="J24" s="269"/>
      <c r="N24" s="175"/>
      <c r="O24" s="175"/>
      <c r="P24" s="175"/>
      <c r="Q24" s="175"/>
      <c r="R24" s="175"/>
    </row>
    <row r="25" spans="1:18" ht="15" customHeight="1" x14ac:dyDescent="0.25">
      <c r="A25" s="270" t="s">
        <v>832</v>
      </c>
      <c r="B25" s="230"/>
      <c r="C25" s="230"/>
      <c r="D25" s="230"/>
      <c r="E25" s="230"/>
      <c r="F25" s="230"/>
      <c r="G25" s="230"/>
      <c r="H25" s="230"/>
      <c r="I25" s="230"/>
      <c r="J25" s="231"/>
      <c r="N25" s="4"/>
      <c r="O25" s="4"/>
      <c r="P25" s="4"/>
      <c r="Q25" s="4"/>
      <c r="R25" s="4"/>
    </row>
    <row r="26" spans="1:18" ht="15" customHeight="1" x14ac:dyDescent="0.25">
      <c r="A26" s="237" t="s">
        <v>523</v>
      </c>
      <c r="B26" s="238"/>
      <c r="C26" s="238"/>
      <c r="D26" s="238"/>
      <c r="E26" s="239"/>
      <c r="F26" s="237" t="s">
        <v>525</v>
      </c>
      <c r="G26" s="238"/>
      <c r="H26" s="238"/>
      <c r="I26" s="238"/>
      <c r="J26" s="239"/>
      <c r="N26" s="4"/>
      <c r="O26" s="4"/>
      <c r="P26" s="4"/>
      <c r="Q26" s="4"/>
      <c r="R26" s="4"/>
    </row>
    <row r="27" spans="1:18" ht="15" customHeight="1" x14ac:dyDescent="0.25">
      <c r="A27" s="250" t="s">
        <v>927</v>
      </c>
      <c r="B27" s="251"/>
      <c r="C27" s="251"/>
      <c r="D27" s="251"/>
      <c r="E27" s="252"/>
      <c r="F27" s="250" t="s">
        <v>928</v>
      </c>
      <c r="G27" s="251"/>
      <c r="H27" s="251"/>
      <c r="I27" s="251"/>
      <c r="J27" s="252"/>
      <c r="N27" s="227"/>
      <c r="O27" s="227"/>
      <c r="P27" s="227"/>
      <c r="Q27" s="227"/>
      <c r="R27" s="227"/>
    </row>
    <row r="28" spans="1:18" ht="15" customHeight="1" x14ac:dyDescent="0.25">
      <c r="A28" s="245" t="s">
        <v>463</v>
      </c>
      <c r="B28" s="246"/>
      <c r="C28" s="247"/>
      <c r="D28" s="245" t="s">
        <v>524</v>
      </c>
      <c r="E28" s="246"/>
      <c r="F28" s="246"/>
      <c r="G28" s="246"/>
      <c r="H28" s="246"/>
      <c r="I28" s="246"/>
      <c r="J28" s="247"/>
      <c r="N28" s="4"/>
      <c r="O28" s="4"/>
      <c r="P28" s="4"/>
      <c r="Q28" s="4"/>
      <c r="R28" s="4"/>
    </row>
    <row r="29" spans="1:18" ht="15" customHeight="1" x14ac:dyDescent="0.25">
      <c r="A29" s="240" t="s">
        <v>929</v>
      </c>
      <c r="B29" s="241"/>
      <c r="C29" s="242"/>
      <c r="D29" s="253" t="s">
        <v>930</v>
      </c>
      <c r="E29" s="254"/>
      <c r="F29" s="254"/>
      <c r="G29" s="254"/>
      <c r="H29" s="254"/>
      <c r="I29" s="254"/>
      <c r="J29" s="255"/>
      <c r="N29" s="4"/>
      <c r="O29" s="4"/>
      <c r="P29" s="4"/>
      <c r="Q29" s="4"/>
      <c r="R29" s="4"/>
    </row>
    <row r="30" spans="1:18" ht="15" customHeight="1" x14ac:dyDescent="0.25">
      <c r="A30" s="248" t="s">
        <v>842</v>
      </c>
      <c r="B30" s="249"/>
      <c r="C30" s="249"/>
      <c r="D30" s="249"/>
      <c r="E30" s="249"/>
      <c r="F30" s="230"/>
      <c r="G30" s="230"/>
      <c r="H30" s="230"/>
      <c r="I30" s="230"/>
      <c r="J30" s="231"/>
      <c r="N30" s="4"/>
      <c r="O30" s="4"/>
      <c r="P30" s="4"/>
      <c r="Q30" s="4"/>
      <c r="R30" s="4"/>
    </row>
    <row r="31" spans="1:18" ht="15" customHeight="1" x14ac:dyDescent="0.25">
      <c r="A31" s="237" t="s">
        <v>523</v>
      </c>
      <c r="B31" s="238"/>
      <c r="C31" s="238"/>
      <c r="D31" s="238"/>
      <c r="E31" s="238"/>
      <c r="F31" s="237" t="s">
        <v>525</v>
      </c>
      <c r="G31" s="238"/>
      <c r="H31" s="238"/>
      <c r="I31" s="238"/>
      <c r="J31" s="239"/>
    </row>
    <row r="32" spans="1:18" ht="15" customHeight="1" x14ac:dyDescent="0.25">
      <c r="A32" s="243" t="s">
        <v>931</v>
      </c>
      <c r="B32" s="244"/>
      <c r="C32" s="244"/>
      <c r="D32" s="244"/>
      <c r="E32" s="244"/>
      <c r="F32" s="243" t="s">
        <v>932</v>
      </c>
      <c r="G32" s="244"/>
      <c r="H32" s="244"/>
      <c r="I32" s="244"/>
      <c r="J32" s="263"/>
    </row>
    <row r="33" spans="1:21" ht="15" customHeight="1" x14ac:dyDescent="0.25">
      <c r="A33" s="237" t="s">
        <v>463</v>
      </c>
      <c r="B33" s="238"/>
      <c r="C33" s="239"/>
      <c r="D33" s="238" t="s">
        <v>524</v>
      </c>
      <c r="E33" s="238"/>
      <c r="F33" s="238"/>
      <c r="G33" s="238"/>
      <c r="H33" s="238"/>
      <c r="I33" s="238"/>
      <c r="J33" s="239"/>
    </row>
    <row r="34" spans="1:21" ht="15" customHeight="1" x14ac:dyDescent="0.25">
      <c r="A34" s="240" t="s">
        <v>933</v>
      </c>
      <c r="B34" s="241"/>
      <c r="C34" s="242"/>
      <c r="D34" s="262" t="s">
        <v>934</v>
      </c>
      <c r="E34" s="254"/>
      <c r="F34" s="254"/>
      <c r="G34" s="254"/>
      <c r="H34" s="254"/>
      <c r="I34" s="254"/>
      <c r="J34" s="255"/>
    </row>
    <row r="35" spans="1:21" x14ac:dyDescent="0.25">
      <c r="A35" s="228" t="s">
        <v>526</v>
      </c>
      <c r="B35" s="229"/>
      <c r="C35" s="229"/>
      <c r="D35" s="230"/>
      <c r="E35" s="230"/>
      <c r="F35" s="230"/>
      <c r="G35" s="230"/>
      <c r="H35" s="230"/>
      <c r="I35" s="230"/>
      <c r="J35" s="231"/>
    </row>
    <row r="36" spans="1:21" s="1" customFormat="1" ht="6" customHeight="1" x14ac:dyDescent="0.25">
      <c r="A36" s="77"/>
      <c r="B36" s="78"/>
      <c r="C36" s="78"/>
      <c r="D36" s="79"/>
      <c r="E36" s="79"/>
      <c r="F36" s="79"/>
      <c r="G36" s="79"/>
      <c r="H36" s="79"/>
      <c r="I36" s="79"/>
      <c r="J36" s="80"/>
    </row>
    <row r="37" spans="1:21" ht="12.75" customHeight="1" x14ac:dyDescent="0.25">
      <c r="A37" s="234" t="s">
        <v>953</v>
      </c>
      <c r="B37" s="235"/>
      <c r="C37" s="235"/>
      <c r="D37" s="235"/>
      <c r="E37" s="235"/>
      <c r="F37" s="235"/>
      <c r="G37" s="235"/>
      <c r="H37" s="235"/>
      <c r="I37" s="235"/>
      <c r="J37" s="236"/>
    </row>
    <row r="38" spans="1:21" x14ac:dyDescent="0.25">
      <c r="A38" s="234"/>
      <c r="B38" s="235"/>
      <c r="C38" s="235"/>
      <c r="D38" s="235"/>
      <c r="E38" s="235"/>
      <c r="F38" s="235"/>
      <c r="G38" s="235"/>
      <c r="H38" s="235"/>
      <c r="I38" s="235"/>
      <c r="J38" s="236"/>
      <c r="L38" s="4"/>
      <c r="M38" s="4"/>
      <c r="N38" s="4"/>
      <c r="O38" s="4"/>
      <c r="P38" s="4"/>
      <c r="Q38" s="4"/>
      <c r="R38" s="4"/>
      <c r="S38" s="4"/>
      <c r="T38" s="4"/>
      <c r="U38" s="4"/>
    </row>
    <row r="39" spans="1:21" x14ac:dyDescent="0.25">
      <c r="A39" s="234"/>
      <c r="B39" s="235"/>
      <c r="C39" s="235"/>
      <c r="D39" s="235"/>
      <c r="E39" s="235"/>
      <c r="F39" s="235"/>
      <c r="G39" s="235"/>
      <c r="H39" s="235"/>
      <c r="I39" s="235"/>
      <c r="J39" s="236"/>
      <c r="L39" s="4"/>
      <c r="M39" s="4"/>
      <c r="N39" s="4"/>
      <c r="O39" s="4"/>
      <c r="P39" s="4"/>
      <c r="Q39" s="4"/>
      <c r="R39" s="4"/>
      <c r="S39" s="4"/>
      <c r="T39" s="4"/>
      <c r="U39" s="4"/>
    </row>
    <row r="40" spans="1:21" ht="6" customHeight="1" x14ac:dyDescent="0.25">
      <c r="A40" s="234"/>
      <c r="B40" s="235"/>
      <c r="C40" s="235"/>
      <c r="D40" s="235"/>
      <c r="E40" s="235"/>
      <c r="F40" s="235"/>
      <c r="G40" s="235"/>
      <c r="H40" s="235"/>
      <c r="I40" s="235"/>
      <c r="J40" s="236"/>
      <c r="L40" s="4"/>
      <c r="M40" s="4"/>
      <c r="N40" s="4"/>
      <c r="O40" s="4"/>
      <c r="P40" s="4"/>
      <c r="Q40" s="4"/>
      <c r="R40" s="4"/>
      <c r="S40" s="4"/>
      <c r="T40" s="4"/>
      <c r="U40" s="4"/>
    </row>
    <row r="41" spans="1:21" ht="22.2" customHeight="1" x14ac:dyDescent="0.25">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5">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5">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5">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5">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5">
      <c r="A46" s="234"/>
      <c r="B46" s="235"/>
      <c r="C46" s="235"/>
      <c r="D46" s="235"/>
      <c r="E46" s="235"/>
      <c r="F46" s="235"/>
      <c r="G46" s="235"/>
      <c r="H46" s="235"/>
      <c r="I46" s="235"/>
      <c r="J46" s="236"/>
      <c r="L46" s="4"/>
      <c r="M46" s="4"/>
      <c r="N46" s="4"/>
      <c r="O46" s="4"/>
      <c r="P46" s="4"/>
      <c r="Q46" s="4"/>
      <c r="R46" s="4"/>
      <c r="S46" s="4"/>
      <c r="T46" s="4"/>
      <c r="U46" s="4"/>
    </row>
    <row r="47" spans="1:21" ht="12.75" customHeight="1" x14ac:dyDescent="0.25">
      <c r="A47" s="234"/>
      <c r="B47" s="235"/>
      <c r="C47" s="235"/>
      <c r="D47" s="235"/>
      <c r="E47" s="235"/>
      <c r="F47" s="235"/>
      <c r="G47" s="235"/>
      <c r="H47" s="235"/>
      <c r="I47" s="235"/>
      <c r="J47" s="236"/>
      <c r="L47" s="4"/>
      <c r="M47" s="4"/>
      <c r="N47" s="4"/>
      <c r="O47" s="4"/>
      <c r="P47" s="4"/>
      <c r="Q47" s="4"/>
      <c r="R47" s="4"/>
      <c r="S47" s="4"/>
      <c r="T47" s="4"/>
      <c r="U47" s="4"/>
    </row>
    <row r="48" spans="1:21" ht="12.75" customHeight="1" x14ac:dyDescent="0.25">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5">
      <c r="A49" s="234"/>
      <c r="B49" s="235"/>
      <c r="C49" s="235"/>
      <c r="D49" s="235"/>
      <c r="E49" s="235"/>
      <c r="F49" s="235"/>
      <c r="G49" s="235"/>
      <c r="H49" s="235"/>
      <c r="I49" s="235"/>
      <c r="J49" s="236"/>
      <c r="L49" s="233"/>
      <c r="M49" s="233"/>
      <c r="N49" s="233"/>
      <c r="O49" s="233"/>
      <c r="P49" s="233"/>
      <c r="Q49" s="233"/>
      <c r="R49" s="233"/>
      <c r="S49" s="233"/>
      <c r="T49" s="233"/>
      <c r="U49" s="4"/>
    </row>
    <row r="50" spans="1:21" s="112" customFormat="1" ht="55.95" customHeight="1" x14ac:dyDescent="0.25">
      <c r="A50" s="234"/>
      <c r="B50" s="235"/>
      <c r="C50" s="235"/>
      <c r="D50" s="235"/>
      <c r="E50" s="235"/>
      <c r="F50" s="235"/>
      <c r="G50" s="235"/>
      <c r="H50" s="235"/>
      <c r="I50" s="235"/>
      <c r="J50" s="236"/>
      <c r="L50" s="233"/>
      <c r="M50" s="233"/>
      <c r="N50" s="233"/>
      <c r="O50" s="233"/>
      <c r="P50" s="233"/>
      <c r="Q50" s="233"/>
      <c r="R50" s="233"/>
      <c r="S50" s="233"/>
      <c r="T50" s="233"/>
      <c r="U50" s="196"/>
    </row>
    <row r="51" spans="1:21" ht="14.4" customHeight="1" x14ac:dyDescent="0.25">
      <c r="A51" s="116"/>
      <c r="B51" s="117"/>
      <c r="C51" s="117"/>
      <c r="D51" s="117"/>
      <c r="E51" s="117"/>
      <c r="F51" s="117"/>
      <c r="G51" s="117"/>
      <c r="H51" s="117"/>
      <c r="I51" s="117"/>
      <c r="J51" s="118"/>
    </row>
    <row r="52" spans="1:21" ht="12.75" customHeight="1" x14ac:dyDescent="0.25">
      <c r="A52" s="76"/>
      <c r="B52" s="76"/>
      <c r="C52" s="76"/>
      <c r="D52" s="76"/>
      <c r="E52" s="76"/>
      <c r="F52" s="76"/>
      <c r="G52" s="76"/>
      <c r="H52" s="76"/>
      <c r="I52" s="76"/>
      <c r="J52" s="76"/>
    </row>
    <row r="53" spans="1:21" ht="12.75" customHeight="1" x14ac:dyDescent="0.25">
      <c r="A53" s="70"/>
      <c r="B53" s="70"/>
      <c r="C53" s="70"/>
      <c r="D53" s="70"/>
      <c r="E53" s="70"/>
      <c r="F53" s="70"/>
      <c r="G53" s="70"/>
      <c r="H53" s="70"/>
      <c r="I53" s="70"/>
      <c r="J53" s="70"/>
    </row>
    <row r="60" spans="1:21" x14ac:dyDescent="0.25">
      <c r="H60" s="74"/>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Solano</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0"/>
      <c r="C10" s="300"/>
      <c r="D10" s="300"/>
      <c r="E10" s="300"/>
      <c r="F10" s="300"/>
      <c r="G10" s="300"/>
      <c r="H10" s="300"/>
      <c r="I10" s="300"/>
      <c r="J10" s="301"/>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2"/>
      <c r="B24" s="303"/>
      <c r="C24" s="303"/>
      <c r="D24" s="303"/>
      <c r="E24" s="303"/>
      <c r="F24" s="303"/>
      <c r="G24" s="303"/>
      <c r="H24" s="303"/>
      <c r="I24" s="303"/>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20"/>
      <c r="B27" s="300"/>
      <c r="C27" s="300"/>
      <c r="D27" s="300"/>
      <c r="E27" s="300"/>
      <c r="F27" s="300"/>
      <c r="G27" s="300"/>
      <c r="H27" s="300"/>
      <c r="I27" s="300"/>
      <c r="J27" s="301"/>
    </row>
    <row r="28" spans="1:10" x14ac:dyDescent="0.25">
      <c r="A28" s="302"/>
      <c r="B28" s="303"/>
      <c r="C28" s="303"/>
      <c r="D28" s="303"/>
      <c r="E28" s="303"/>
      <c r="F28" s="303"/>
      <c r="G28" s="303"/>
      <c r="H28" s="303"/>
      <c r="I28" s="303"/>
      <c r="J28" s="304"/>
    </row>
    <row r="29" spans="1:10" x14ac:dyDescent="0.25">
      <c r="A29" s="302"/>
      <c r="B29" s="303"/>
      <c r="C29" s="303"/>
      <c r="D29" s="303"/>
      <c r="E29" s="303"/>
      <c r="F29" s="303"/>
      <c r="G29" s="303"/>
      <c r="H29" s="303"/>
      <c r="I29" s="303"/>
      <c r="J29" s="304"/>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5"/>
      <c r="B38" s="306"/>
      <c r="C38" s="306"/>
      <c r="D38" s="306"/>
      <c r="E38" s="306"/>
      <c r="F38" s="306"/>
      <c r="G38" s="306"/>
      <c r="H38" s="306"/>
      <c r="I38" s="306"/>
      <c r="J38" s="307"/>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0"/>
      <c r="C41" s="300"/>
      <c r="D41" s="300"/>
      <c r="E41" s="300"/>
      <c r="F41" s="300"/>
      <c r="G41" s="300"/>
      <c r="H41" s="300"/>
      <c r="I41" s="300"/>
      <c r="J41" s="301"/>
    </row>
    <row r="42" spans="1:10" x14ac:dyDescent="0.25">
      <c r="A42" s="302"/>
      <c r="B42" s="303"/>
      <c r="C42" s="303"/>
      <c r="D42" s="303"/>
      <c r="E42" s="303"/>
      <c r="F42" s="303"/>
      <c r="G42" s="303"/>
      <c r="H42" s="303"/>
      <c r="I42" s="303"/>
      <c r="J42" s="304"/>
    </row>
    <row r="43" spans="1:10" x14ac:dyDescent="0.25">
      <c r="A43" s="302"/>
      <c r="B43" s="303"/>
      <c r="C43" s="303"/>
      <c r="D43" s="303"/>
      <c r="E43" s="303"/>
      <c r="F43" s="303"/>
      <c r="G43" s="303"/>
      <c r="H43" s="303"/>
      <c r="I43" s="303"/>
      <c r="J43" s="304"/>
    </row>
    <row r="44" spans="1:10" x14ac:dyDescent="0.25">
      <c r="A44" s="302"/>
      <c r="B44" s="303"/>
      <c r="C44" s="303"/>
      <c r="D44" s="303"/>
      <c r="E44" s="303"/>
      <c r="F44" s="303"/>
      <c r="G44" s="303"/>
      <c r="H44" s="303"/>
      <c r="I44" s="303"/>
      <c r="J44" s="304"/>
    </row>
    <row r="45" spans="1:10" x14ac:dyDescent="0.25">
      <c r="A45" s="302"/>
      <c r="B45" s="303"/>
      <c r="C45" s="303"/>
      <c r="D45" s="303"/>
      <c r="E45" s="303"/>
      <c r="F45" s="303"/>
      <c r="G45" s="303"/>
      <c r="H45" s="303"/>
      <c r="I45" s="303"/>
      <c r="J45" s="304"/>
    </row>
    <row r="46" spans="1:10" x14ac:dyDescent="0.25">
      <c r="A46" s="302"/>
      <c r="B46" s="303"/>
      <c r="C46" s="303"/>
      <c r="D46" s="303"/>
      <c r="E46" s="303"/>
      <c r="F46" s="303"/>
      <c r="G46" s="303"/>
      <c r="H46" s="303"/>
      <c r="I46" s="303"/>
      <c r="J46" s="304"/>
    </row>
    <row r="47" spans="1:10" x14ac:dyDescent="0.25">
      <c r="A47" s="302"/>
      <c r="B47" s="303"/>
      <c r="C47" s="303"/>
      <c r="D47" s="303"/>
      <c r="E47" s="303"/>
      <c r="F47" s="303"/>
      <c r="G47" s="303"/>
      <c r="H47" s="303"/>
      <c r="I47" s="303"/>
      <c r="J47" s="304"/>
    </row>
    <row r="48" spans="1:10" x14ac:dyDescent="0.25">
      <c r="A48" s="302"/>
      <c r="B48" s="303"/>
      <c r="C48" s="303"/>
      <c r="D48" s="303"/>
      <c r="E48" s="303"/>
      <c r="F48" s="303"/>
      <c r="G48" s="303"/>
      <c r="H48" s="303"/>
      <c r="I48" s="303"/>
      <c r="J48" s="304"/>
    </row>
    <row r="49" spans="1:10" x14ac:dyDescent="0.25">
      <c r="A49" s="302"/>
      <c r="B49" s="303"/>
      <c r="C49" s="303"/>
      <c r="D49" s="303"/>
      <c r="E49" s="303"/>
      <c r="F49" s="303"/>
      <c r="G49" s="303"/>
      <c r="H49" s="303"/>
      <c r="I49" s="303"/>
      <c r="J49" s="304"/>
    </row>
    <row r="50" spans="1:10" x14ac:dyDescent="0.25">
      <c r="A50" s="302"/>
      <c r="B50" s="303"/>
      <c r="C50" s="303"/>
      <c r="D50" s="303"/>
      <c r="E50" s="303"/>
      <c r="F50" s="303"/>
      <c r="G50" s="303"/>
      <c r="H50" s="303"/>
      <c r="I50" s="303"/>
      <c r="J50" s="304"/>
    </row>
    <row r="51" spans="1:10" x14ac:dyDescent="0.25">
      <c r="A51" s="302"/>
      <c r="B51" s="303"/>
      <c r="C51" s="303"/>
      <c r="D51" s="303"/>
      <c r="E51" s="303"/>
      <c r="F51" s="303"/>
      <c r="G51" s="303"/>
      <c r="H51" s="303"/>
      <c r="I51" s="303"/>
      <c r="J51" s="304"/>
    </row>
    <row r="52" spans="1:10" x14ac:dyDescent="0.25">
      <c r="A52" s="305"/>
      <c r="B52" s="306"/>
      <c r="C52" s="306"/>
      <c r="D52" s="306"/>
      <c r="E52" s="306"/>
      <c r="F52" s="306"/>
      <c r="G52" s="306"/>
      <c r="H52" s="306"/>
      <c r="I52" s="306"/>
      <c r="J52" s="307"/>
    </row>
    <row r="53" spans="1:10" x14ac:dyDescent="0.25">
      <c r="A53" s="601" t="s">
        <v>325</v>
      </c>
      <c r="B53" s="601"/>
      <c r="C53" s="601"/>
      <c r="D53" s="601"/>
      <c r="E53" s="602" t="str">
        <f>County</f>
        <v>Solano</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0"/>
      <c r="C9" s="300"/>
      <c r="D9" s="300"/>
      <c r="E9" s="300"/>
      <c r="F9" s="300"/>
      <c r="G9" s="300"/>
      <c r="H9" s="300"/>
      <c r="I9" s="300"/>
      <c r="J9" s="301"/>
    </row>
    <row r="10" spans="1:10" x14ac:dyDescent="0.25">
      <c r="A10" s="302"/>
      <c r="B10" s="303"/>
      <c r="C10" s="303"/>
      <c r="D10" s="303"/>
      <c r="E10" s="303"/>
      <c r="F10" s="303"/>
      <c r="G10" s="303"/>
      <c r="H10" s="303"/>
      <c r="I10" s="303"/>
      <c r="J10" s="304"/>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5"/>
      <c r="B24" s="306"/>
      <c r="C24" s="306"/>
      <c r="D24" s="306"/>
      <c r="E24" s="306"/>
      <c r="F24" s="306"/>
      <c r="G24" s="306"/>
      <c r="H24" s="306"/>
      <c r="I24" s="306"/>
      <c r="J24" s="307"/>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0"/>
      <c r="C29" s="300"/>
      <c r="D29" s="300"/>
      <c r="E29" s="300"/>
      <c r="F29" s="300"/>
      <c r="G29" s="300"/>
      <c r="H29" s="300"/>
      <c r="I29" s="300"/>
      <c r="J29" s="301"/>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2"/>
      <c r="B38" s="303"/>
      <c r="C38" s="303"/>
      <c r="D38" s="303"/>
      <c r="E38" s="303"/>
      <c r="F38" s="303"/>
      <c r="G38" s="303"/>
      <c r="H38" s="303"/>
      <c r="I38" s="303"/>
      <c r="J38" s="304"/>
    </row>
    <row r="39" spans="1:10" x14ac:dyDescent="0.25">
      <c r="A39" s="302"/>
      <c r="B39" s="303"/>
      <c r="C39" s="303"/>
      <c r="D39" s="303"/>
      <c r="E39" s="303"/>
      <c r="F39" s="303"/>
      <c r="G39" s="303"/>
      <c r="H39" s="303"/>
      <c r="I39" s="303"/>
      <c r="J39" s="304"/>
    </row>
    <row r="40" spans="1:10" x14ac:dyDescent="0.25">
      <c r="A40" s="302"/>
      <c r="B40" s="303"/>
      <c r="C40" s="303"/>
      <c r="D40" s="303"/>
      <c r="E40" s="303"/>
      <c r="F40" s="303"/>
      <c r="G40" s="303"/>
      <c r="H40" s="303"/>
      <c r="I40" s="303"/>
      <c r="J40" s="304"/>
    </row>
    <row r="41" spans="1:10" x14ac:dyDescent="0.25">
      <c r="A41" s="302"/>
      <c r="B41" s="303"/>
      <c r="C41" s="303"/>
      <c r="D41" s="303"/>
      <c r="E41" s="303"/>
      <c r="F41" s="303"/>
      <c r="G41" s="303"/>
      <c r="H41" s="303"/>
      <c r="I41" s="303"/>
      <c r="J41" s="304"/>
    </row>
    <row r="42" spans="1:10" x14ac:dyDescent="0.25">
      <c r="A42" s="302"/>
      <c r="B42" s="303"/>
      <c r="C42" s="303"/>
      <c r="D42" s="303"/>
      <c r="E42" s="303"/>
      <c r="F42" s="303"/>
      <c r="G42" s="303"/>
      <c r="H42" s="303"/>
      <c r="I42" s="303"/>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Solano</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Solano</v>
      </c>
    </row>
    <row r="2" spans="1:2" x14ac:dyDescent="0.25">
      <c r="A2" t="s">
        <v>541</v>
      </c>
      <c r="B2" s="25">
        <f>Reportdate</f>
        <v>44069</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Amy Potter</v>
      </c>
    </row>
    <row r="10" spans="1:2" x14ac:dyDescent="0.25">
      <c r="A10" t="s">
        <v>218</v>
      </c>
      <c r="B10" t="str">
        <f>primarytitle</f>
        <v>Probation Services Manager</v>
      </c>
    </row>
    <row r="11" spans="1:2" x14ac:dyDescent="0.25">
      <c r="A11" t="s">
        <v>217</v>
      </c>
      <c r="B11" t="str">
        <f>primphone</f>
        <v>(707) 784-7545</v>
      </c>
    </row>
    <row r="12" spans="1:2" x14ac:dyDescent="0.25">
      <c r="A12" t="s">
        <v>193</v>
      </c>
      <c r="B12" s="10" t="str">
        <f>preemail</f>
        <v>apotter@solanocounty.com</v>
      </c>
    </row>
    <row r="13" spans="1:2" x14ac:dyDescent="0.25">
      <c r="A13" t="s">
        <v>365</v>
      </c>
      <c r="B13" t="str">
        <f>seccontact</f>
        <v>Shawna Albright</v>
      </c>
    </row>
    <row r="14" spans="1:2" x14ac:dyDescent="0.25">
      <c r="A14" t="s">
        <v>366</v>
      </c>
      <c r="B14" t="str">
        <f>seccontitle</f>
        <v>Deputy Director</v>
      </c>
    </row>
    <row r="15" spans="1:2" x14ac:dyDescent="0.25">
      <c r="A15" t="s">
        <v>367</v>
      </c>
      <c r="B15" t="str">
        <f>secphone</f>
        <v>(707) 784-6530</v>
      </c>
    </row>
    <row r="16" spans="1:2" x14ac:dyDescent="0.25">
      <c r="A16" t="s">
        <v>368</v>
      </c>
      <c r="B16" t="str">
        <f>secemail</f>
        <v>salbright@solanocounty.com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0</v>
      </c>
    </row>
    <row r="34" spans="1:2" x14ac:dyDescent="0.25">
      <c r="A34" t="s">
        <v>557</v>
      </c>
      <c r="B34" s="11">
        <f>t1jjcpaserv</f>
        <v>0</v>
      </c>
    </row>
    <row r="35" spans="1:2" x14ac:dyDescent="0.25">
      <c r="A35" t="s">
        <v>558</v>
      </c>
      <c r="B35" s="11">
        <f>t1jjcpaprof</f>
        <v>425535</v>
      </c>
    </row>
    <row r="36" spans="1:2" x14ac:dyDescent="0.25">
      <c r="A36" t="s">
        <v>559</v>
      </c>
      <c r="B36" s="11">
        <f>t1jjcpacbo</f>
        <v>21892</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447427</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Solano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Solano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447427</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Solano</v>
      </c>
      <c r="B2" s="25">
        <f>Reportdate</f>
        <v>44069</v>
      </c>
      <c r="C2" s="24" t="e">
        <f>Chief</f>
        <v>#REF!</v>
      </c>
      <c r="D2" t="e">
        <f>Chiefphone2</f>
        <v>#REF!</v>
      </c>
      <c r="E2" s="10" t="e">
        <f>Address</f>
        <v>#REF!</v>
      </c>
      <c r="F2" s="10" t="e">
        <f>City</f>
        <v>#REF!</v>
      </c>
      <c r="G2" s="9" t="e">
        <f>ZIP</f>
        <v>#REF!</v>
      </c>
      <c r="H2" s="10" t="e">
        <f>Chiefemail2</f>
        <v>#REF!</v>
      </c>
      <c r="I2" t="str">
        <f>primcontact</f>
        <v>Amy Potter</v>
      </c>
      <c r="J2" t="str">
        <f>primarytitle</f>
        <v>Probation Services Manager</v>
      </c>
      <c r="K2" t="str">
        <f>primphone</f>
        <v>(707) 784-7545</v>
      </c>
      <c r="L2" s="10" t="str">
        <f>preemail</f>
        <v>apotter@solanocounty.com</v>
      </c>
      <c r="M2" t="str">
        <f>seccontact</f>
        <v>Shawna Albright</v>
      </c>
      <c r="N2" t="str">
        <f>seccontitle</f>
        <v>Deputy Director</v>
      </c>
      <c r="O2" t="str">
        <f>secphone</f>
        <v>(707) 784-6530</v>
      </c>
      <c r="P2" t="str">
        <f>secemail</f>
        <v>salbright@solanocounty.com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425535</v>
      </c>
      <c r="AJ2" s="11">
        <f>t1jjcpacbo</f>
        <v>21892</v>
      </c>
      <c r="AK2" s="11">
        <f>t1jjcpaequip</f>
        <v>0</v>
      </c>
      <c r="AL2" s="11">
        <f>t1jjcpaadmin</f>
        <v>0</v>
      </c>
      <c r="AM2" s="11">
        <f>t1jjcpaothr1</f>
        <v>0</v>
      </c>
      <c r="AN2" s="11">
        <f>t1jjcpaothr2</f>
        <v>0</v>
      </c>
      <c r="AO2" s="11">
        <f>t1jjcpaothr3</f>
        <v>0</v>
      </c>
      <c r="AP2" s="11">
        <f>t1jjcpatot</f>
        <v>447427</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Solano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Solano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447427</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5"/>
  <sheetViews>
    <sheetView showGridLines="0" zoomScaleNormal="100" workbookViewId="0">
      <pane ySplit="4" topLeftCell="A5" activePane="bottomLeft" state="frozen"/>
      <selection pane="bottomLeft" activeCell="I15" sqref="I15:J1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7" customFormat="1" ht="15.75" customHeight="1" x14ac:dyDescent="0.25">
      <c r="A1" s="316" t="s">
        <v>843</v>
      </c>
      <c r="B1" s="317"/>
      <c r="C1" s="317"/>
      <c r="D1" s="317"/>
      <c r="E1" s="317"/>
      <c r="F1" s="317"/>
      <c r="G1" s="317"/>
      <c r="H1" s="317"/>
      <c r="I1" s="317"/>
      <c r="J1" s="317"/>
      <c r="K1" s="314" t="str">
        <f>'CONTACT INFORMATION'!$A$24</f>
        <v>Solano</v>
      </c>
      <c r="L1" s="314"/>
      <c r="M1" s="314"/>
      <c r="N1" s="314"/>
      <c r="O1" s="315"/>
      <c r="P1" s="209"/>
      <c r="Q1" s="209"/>
      <c r="R1" s="209"/>
      <c r="S1" s="209"/>
      <c r="T1" s="209"/>
      <c r="U1" s="209"/>
      <c r="V1" s="209"/>
      <c r="W1" s="209"/>
      <c r="X1" s="209"/>
    </row>
    <row r="2" spans="1:24" s="1" customFormat="1" ht="8.25" customHeight="1" x14ac:dyDescent="0.3">
      <c r="A2" s="146"/>
      <c r="B2" s="146"/>
      <c r="C2" s="146"/>
      <c r="D2" s="146"/>
      <c r="E2" s="146"/>
      <c r="F2" s="146"/>
      <c r="G2" s="146"/>
      <c r="H2" s="146"/>
      <c r="I2" s="146"/>
      <c r="J2" s="146"/>
      <c r="K2" s="147"/>
      <c r="L2" s="147"/>
      <c r="M2" s="147"/>
      <c r="N2" s="147"/>
      <c r="O2" s="147"/>
      <c r="P2" s="210"/>
      <c r="Q2" s="210"/>
      <c r="R2" s="210"/>
      <c r="S2" s="210"/>
      <c r="T2" s="210"/>
      <c r="U2" s="210"/>
      <c r="V2" s="210"/>
      <c r="W2" s="210"/>
      <c r="X2" s="210"/>
    </row>
    <row r="3" spans="1:24" s="1" customFormat="1" ht="15.75" customHeight="1" x14ac:dyDescent="0.25">
      <c r="A3" s="319" t="s">
        <v>844</v>
      </c>
      <c r="B3" s="320"/>
      <c r="C3" s="320"/>
      <c r="D3" s="320"/>
      <c r="E3" s="320"/>
      <c r="F3" s="320"/>
      <c r="G3" s="320"/>
      <c r="H3" s="320"/>
      <c r="I3" s="320"/>
      <c r="J3" s="320"/>
      <c r="K3" s="320"/>
      <c r="L3" s="320"/>
      <c r="M3" s="320"/>
      <c r="N3" s="320"/>
      <c r="O3" s="321"/>
      <c r="P3" s="210"/>
      <c r="Q3" s="210"/>
      <c r="R3" s="210"/>
      <c r="S3" s="210"/>
      <c r="T3" s="210"/>
      <c r="U3" s="210"/>
      <c r="V3" s="210"/>
      <c r="W3" s="210"/>
      <c r="X3" s="210"/>
    </row>
    <row r="4" spans="1:24" s="42" customFormat="1" ht="59.25" customHeight="1" x14ac:dyDescent="0.25">
      <c r="A4" s="323" t="s">
        <v>924</v>
      </c>
      <c r="B4" s="324"/>
      <c r="C4" s="324"/>
      <c r="D4" s="324"/>
      <c r="E4" s="324"/>
      <c r="F4" s="324"/>
      <c r="G4" s="324"/>
      <c r="H4" s="324"/>
      <c r="I4" s="324"/>
      <c r="J4" s="324"/>
      <c r="K4" s="324"/>
      <c r="L4" s="324"/>
      <c r="M4" s="324"/>
      <c r="N4" s="324"/>
      <c r="O4" s="325"/>
      <c r="P4" s="211"/>
      <c r="Q4" s="211"/>
      <c r="R4" s="211"/>
      <c r="S4" s="211"/>
      <c r="T4" s="211"/>
      <c r="U4" s="211"/>
      <c r="V4" s="211"/>
      <c r="W4" s="211"/>
      <c r="X4" s="211"/>
    </row>
    <row r="5" spans="1:24" s="44" customFormat="1" ht="12.75" customHeight="1" x14ac:dyDescent="0.25">
      <c r="A5" s="88"/>
      <c r="B5" s="71"/>
      <c r="C5" s="71"/>
      <c r="D5" s="71"/>
      <c r="E5" s="71"/>
      <c r="F5" s="71"/>
      <c r="G5" s="71"/>
      <c r="H5" s="71"/>
      <c r="I5" s="71"/>
      <c r="J5" s="71"/>
      <c r="K5" s="71"/>
      <c r="L5" s="71"/>
      <c r="M5" s="71"/>
      <c r="N5" s="71"/>
      <c r="O5" s="89"/>
      <c r="P5" s="212"/>
      <c r="Q5" s="212"/>
      <c r="R5" s="212"/>
      <c r="S5" s="212"/>
      <c r="T5" s="212"/>
      <c r="U5" s="212"/>
      <c r="V5" s="212"/>
      <c r="W5" s="212"/>
      <c r="X5" s="212"/>
    </row>
    <row r="6" spans="1:24" s="44" customFormat="1" ht="12.75" customHeight="1" x14ac:dyDescent="0.25">
      <c r="A6" s="88"/>
      <c r="B6" s="71"/>
      <c r="C6" s="318"/>
      <c r="D6" s="318"/>
      <c r="E6" s="318"/>
      <c r="F6" s="318"/>
      <c r="G6" s="318"/>
      <c r="H6" s="318"/>
      <c r="I6" s="318"/>
      <c r="J6" s="318"/>
      <c r="K6" s="318"/>
      <c r="L6" s="318"/>
      <c r="M6" s="71"/>
      <c r="N6" s="71"/>
      <c r="O6" s="89"/>
      <c r="P6" s="212"/>
      <c r="Q6" s="212"/>
      <c r="R6" s="212"/>
      <c r="S6" s="212"/>
      <c r="T6" s="212"/>
      <c r="U6" s="212"/>
      <c r="V6" s="212"/>
      <c r="W6" s="212"/>
      <c r="X6" s="212"/>
    </row>
    <row r="7" spans="1:24" s="14" customFormat="1" ht="17.25" customHeight="1" x14ac:dyDescent="0.25">
      <c r="A7" s="92"/>
      <c r="B7" s="93"/>
      <c r="C7" s="93"/>
      <c r="D7" s="322" t="s">
        <v>813</v>
      </c>
      <c r="E7" s="322"/>
      <c r="F7" s="322"/>
      <c r="G7" s="322"/>
      <c r="H7" s="322"/>
      <c r="I7" s="322"/>
      <c r="J7" s="322"/>
      <c r="K7" s="322"/>
      <c r="L7" s="322"/>
      <c r="M7" s="206"/>
      <c r="N7" s="93"/>
      <c r="O7" s="94"/>
      <c r="P7" s="213"/>
      <c r="Q7" s="213"/>
      <c r="R7" s="213"/>
      <c r="S7" s="213"/>
      <c r="T7" s="213"/>
      <c r="U7" s="213"/>
      <c r="V7" s="213"/>
      <c r="W7" s="213"/>
      <c r="X7" s="213"/>
    </row>
    <row r="8" spans="1:24" s="41" customFormat="1" ht="14.4" x14ac:dyDescent="0.3">
      <c r="A8" s="95"/>
      <c r="B8" s="137"/>
      <c r="C8" s="135"/>
      <c r="D8" s="176"/>
      <c r="E8" s="296" t="s">
        <v>885</v>
      </c>
      <c r="F8" s="296"/>
      <c r="G8" s="296"/>
      <c r="H8" s="296"/>
      <c r="I8" s="289">
        <v>0</v>
      </c>
      <c r="J8" s="290"/>
      <c r="K8" s="136"/>
      <c r="L8" s="136"/>
      <c r="M8" s="136"/>
      <c r="N8" s="177"/>
      <c r="O8" s="178"/>
      <c r="P8" s="214"/>
      <c r="Q8" s="214"/>
      <c r="R8" s="214"/>
      <c r="S8" s="214"/>
      <c r="T8" s="214"/>
      <c r="U8" s="214"/>
      <c r="V8" s="214"/>
      <c r="W8" s="214"/>
      <c r="X8" s="214"/>
    </row>
    <row r="9" spans="1:24" s="41" customFormat="1" ht="14.4" x14ac:dyDescent="0.3">
      <c r="A9" s="95"/>
      <c r="B9" s="137"/>
      <c r="C9" s="135"/>
      <c r="D9" s="176"/>
      <c r="E9" s="310" t="s">
        <v>886</v>
      </c>
      <c r="F9" s="310"/>
      <c r="G9" s="310"/>
      <c r="H9" s="310"/>
      <c r="I9" s="287">
        <v>128</v>
      </c>
      <c r="J9" s="288"/>
      <c r="K9" s="136"/>
      <c r="L9" s="136"/>
      <c r="M9" s="136"/>
      <c r="N9" s="177"/>
      <c r="O9" s="178"/>
      <c r="P9" s="214"/>
      <c r="Q9" s="214"/>
      <c r="R9" s="214"/>
      <c r="S9" s="214"/>
      <c r="T9" s="214"/>
      <c r="U9" s="214"/>
      <c r="V9" s="214"/>
      <c r="W9" s="214"/>
      <c r="X9" s="214"/>
    </row>
    <row r="10" spans="1:24" s="41" customFormat="1" ht="14.4" x14ac:dyDescent="0.3">
      <c r="A10" s="95"/>
      <c r="B10" s="137"/>
      <c r="C10" s="135"/>
      <c r="D10" s="176"/>
      <c r="E10" s="296" t="s">
        <v>887</v>
      </c>
      <c r="F10" s="312"/>
      <c r="G10" s="312"/>
      <c r="H10" s="313"/>
      <c r="I10" s="289">
        <v>509</v>
      </c>
      <c r="J10" s="290"/>
      <c r="K10" s="136"/>
      <c r="L10" s="136"/>
      <c r="M10" s="136"/>
      <c r="N10" s="177"/>
      <c r="O10" s="178"/>
      <c r="P10" s="214"/>
      <c r="Q10" s="214"/>
      <c r="R10" s="214"/>
      <c r="S10" s="214"/>
      <c r="T10" s="214"/>
      <c r="U10" s="214"/>
      <c r="V10" s="214"/>
      <c r="W10" s="214"/>
      <c r="X10" s="214"/>
    </row>
    <row r="11" spans="1:24" s="41" customFormat="1" ht="14.4" x14ac:dyDescent="0.3">
      <c r="A11" s="95"/>
      <c r="B11" s="137"/>
      <c r="C11" s="135"/>
      <c r="D11" s="176"/>
      <c r="E11" s="159"/>
      <c r="F11" s="159"/>
      <c r="G11" s="159"/>
      <c r="H11" s="159"/>
      <c r="I11" s="179"/>
      <c r="J11" s="179"/>
      <c r="K11" s="136"/>
      <c r="L11" s="136"/>
      <c r="M11" s="136"/>
      <c r="N11" s="177"/>
      <c r="O11" s="178"/>
      <c r="P11" s="214"/>
      <c r="Q11" s="214"/>
      <c r="R11" s="214"/>
      <c r="S11" s="214"/>
      <c r="T11" s="214"/>
      <c r="U11" s="214"/>
      <c r="V11" s="214"/>
      <c r="W11" s="214"/>
      <c r="X11" s="214"/>
    </row>
    <row r="12" spans="1:24" ht="13.8" x14ac:dyDescent="0.25">
      <c r="A12" s="90"/>
      <c r="B12" s="45"/>
      <c r="C12" s="45"/>
      <c r="D12" s="45"/>
      <c r="E12" s="136"/>
      <c r="F12" s="136"/>
      <c r="G12" s="136"/>
      <c r="H12" s="136"/>
      <c r="I12" s="96"/>
      <c r="J12" s="96"/>
      <c r="K12" s="96"/>
      <c r="L12" s="96"/>
      <c r="M12" s="96"/>
      <c r="N12" s="96"/>
      <c r="O12" s="97"/>
    </row>
    <row r="13" spans="1:24" s="42" customFormat="1" ht="17.25" customHeight="1" x14ac:dyDescent="0.25">
      <c r="A13" s="165"/>
      <c r="B13" s="98"/>
      <c r="C13" s="98"/>
      <c r="D13" s="311" t="s">
        <v>874</v>
      </c>
      <c r="E13" s="311"/>
      <c r="F13" s="311"/>
      <c r="G13" s="311"/>
      <c r="H13" s="311"/>
      <c r="I13" s="311"/>
      <c r="J13" s="311"/>
      <c r="K13" s="311"/>
      <c r="L13" s="311"/>
      <c r="M13" s="99"/>
      <c r="N13" s="99"/>
      <c r="O13" s="100"/>
      <c r="P13" s="211"/>
      <c r="Q13" s="211"/>
      <c r="R13" s="211"/>
      <c r="S13" s="211"/>
      <c r="T13" s="211"/>
      <c r="U13" s="211"/>
      <c r="V13" s="211"/>
      <c r="W13" s="211"/>
      <c r="X13" s="211"/>
    </row>
    <row r="14" spans="1:24" ht="13.8" x14ac:dyDescent="0.25">
      <c r="A14" s="90"/>
      <c r="B14" s="45"/>
      <c r="C14" s="127"/>
      <c r="D14" s="127"/>
      <c r="E14" s="296" t="s">
        <v>814</v>
      </c>
      <c r="F14" s="296"/>
      <c r="G14" s="296"/>
      <c r="H14" s="296"/>
      <c r="I14" s="289"/>
      <c r="J14" s="290"/>
      <c r="K14" s="96"/>
      <c r="L14" s="96"/>
      <c r="M14" s="96"/>
      <c r="N14" s="96"/>
      <c r="O14" s="97"/>
    </row>
    <row r="15" spans="1:24" ht="13.8" x14ac:dyDescent="0.25">
      <c r="A15" s="90"/>
      <c r="B15" s="45"/>
      <c r="C15" s="127"/>
      <c r="D15" s="127"/>
      <c r="E15" s="295" t="s">
        <v>815</v>
      </c>
      <c r="F15" s="295"/>
      <c r="G15" s="295"/>
      <c r="H15" s="295"/>
      <c r="I15" s="287"/>
      <c r="J15" s="288"/>
      <c r="K15" s="96"/>
      <c r="L15" s="96"/>
      <c r="M15" s="96"/>
      <c r="N15" s="96"/>
      <c r="O15" s="97"/>
    </row>
    <row r="16" spans="1:24" ht="14.4" x14ac:dyDescent="0.3">
      <c r="A16" s="101"/>
      <c r="B16" s="45"/>
      <c r="C16" s="127"/>
      <c r="D16" s="127"/>
      <c r="E16" s="297" t="s">
        <v>827</v>
      </c>
      <c r="F16" s="297"/>
      <c r="G16" s="297"/>
      <c r="H16" s="297"/>
      <c r="I16" s="291">
        <f>SUM(I14:J15)</f>
        <v>0</v>
      </c>
      <c r="J16" s="292"/>
      <c r="K16" s="96"/>
      <c r="L16" s="96"/>
      <c r="M16" s="96"/>
      <c r="N16" s="96"/>
      <c r="O16" s="97"/>
    </row>
    <row r="17" spans="1:24" x14ac:dyDescent="0.25">
      <c r="A17" s="90"/>
      <c r="B17" s="45"/>
      <c r="C17" s="45"/>
      <c r="D17" s="45"/>
      <c r="E17" s="96"/>
      <c r="F17" s="96"/>
      <c r="G17" s="96"/>
      <c r="H17" s="96"/>
      <c r="I17" s="96"/>
      <c r="J17" s="96"/>
      <c r="K17" s="96"/>
      <c r="L17" s="96"/>
      <c r="M17" s="96"/>
      <c r="N17" s="96"/>
      <c r="O17" s="97"/>
    </row>
    <row r="18" spans="1:24" x14ac:dyDescent="0.25">
      <c r="A18" s="90"/>
      <c r="B18" s="45"/>
      <c r="C18" s="45"/>
      <c r="D18" s="45"/>
      <c r="E18" s="96"/>
      <c r="F18" s="96"/>
      <c r="G18" s="96"/>
      <c r="H18" s="96"/>
      <c r="I18" s="96"/>
      <c r="J18" s="96"/>
      <c r="K18" s="96"/>
      <c r="L18" s="96"/>
      <c r="M18" s="96"/>
      <c r="N18" s="96"/>
      <c r="O18" s="97"/>
    </row>
    <row r="19" spans="1:24" s="42" customFormat="1" ht="17.25" customHeight="1" x14ac:dyDescent="0.25">
      <c r="A19" s="165"/>
      <c r="B19" s="98"/>
      <c r="C19" s="98"/>
      <c r="D19" s="203" t="s">
        <v>850</v>
      </c>
      <c r="E19" s="203"/>
      <c r="F19" s="203"/>
      <c r="G19" s="203"/>
      <c r="H19" s="203"/>
      <c r="I19" s="203"/>
      <c r="J19" s="203"/>
      <c r="K19" s="203"/>
      <c r="L19" s="99"/>
      <c r="M19" s="99"/>
      <c r="N19" s="99"/>
      <c r="O19" s="100"/>
      <c r="P19" s="211"/>
      <c r="Q19" s="211"/>
      <c r="R19" s="211"/>
      <c r="S19" s="211"/>
      <c r="T19" s="211"/>
      <c r="U19" s="211"/>
      <c r="V19" s="211"/>
      <c r="W19" s="211"/>
      <c r="X19" s="211"/>
    </row>
    <row r="20" spans="1:24" ht="13.8" x14ac:dyDescent="0.25">
      <c r="A20" s="101"/>
      <c r="B20" s="127"/>
      <c r="C20" s="127"/>
      <c r="D20" s="127"/>
      <c r="E20" s="296" t="s">
        <v>817</v>
      </c>
      <c r="F20" s="296"/>
      <c r="G20" s="296"/>
      <c r="H20" s="296"/>
      <c r="I20" s="289"/>
      <c r="J20" s="290"/>
      <c r="K20" s="96"/>
      <c r="L20" s="96"/>
      <c r="M20" s="96"/>
      <c r="N20" s="96"/>
      <c r="O20" s="97"/>
    </row>
    <row r="21" spans="1:24" ht="13.8" x14ac:dyDescent="0.25">
      <c r="A21" s="101"/>
      <c r="B21" s="127"/>
      <c r="C21" s="127"/>
      <c r="D21" s="127"/>
      <c r="E21" s="295" t="s">
        <v>818</v>
      </c>
      <c r="F21" s="295"/>
      <c r="G21" s="295"/>
      <c r="H21" s="295"/>
      <c r="I21" s="308"/>
      <c r="J21" s="309"/>
      <c r="K21" s="96"/>
      <c r="L21" s="96"/>
      <c r="M21" s="96"/>
      <c r="N21" s="96"/>
      <c r="O21" s="97"/>
    </row>
    <row r="22" spans="1:24" ht="13.8" x14ac:dyDescent="0.25">
      <c r="A22" s="101"/>
      <c r="B22" s="127"/>
      <c r="C22" s="127"/>
      <c r="D22" s="127"/>
      <c r="E22" s="296" t="s">
        <v>819</v>
      </c>
      <c r="F22" s="296"/>
      <c r="G22" s="296"/>
      <c r="H22" s="296"/>
      <c r="I22" s="289"/>
      <c r="J22" s="290"/>
      <c r="K22" s="96"/>
      <c r="L22" s="96"/>
      <c r="M22" s="96"/>
      <c r="N22" s="96"/>
      <c r="O22" s="97"/>
    </row>
    <row r="23" spans="1:24" ht="13.8" x14ac:dyDescent="0.25">
      <c r="A23" s="101"/>
      <c r="B23" s="127"/>
      <c r="C23" s="127"/>
      <c r="D23" s="127"/>
      <c r="E23" s="295" t="s">
        <v>820</v>
      </c>
      <c r="F23" s="295"/>
      <c r="G23" s="295"/>
      <c r="H23" s="295"/>
      <c r="I23" s="287"/>
      <c r="J23" s="288"/>
      <c r="K23" s="96"/>
      <c r="L23" s="96"/>
      <c r="M23" s="96"/>
      <c r="N23" s="96"/>
      <c r="O23" s="97"/>
    </row>
    <row r="24" spans="1:24" ht="13.8" x14ac:dyDescent="0.25">
      <c r="A24" s="101"/>
      <c r="B24" s="127"/>
      <c r="C24" s="127"/>
      <c r="D24" s="127"/>
      <c r="E24" s="296" t="s">
        <v>821</v>
      </c>
      <c r="F24" s="296"/>
      <c r="G24" s="296"/>
      <c r="H24" s="296"/>
      <c r="I24" s="289"/>
      <c r="J24" s="290"/>
      <c r="K24" s="96"/>
      <c r="L24" s="96"/>
      <c r="M24" s="96"/>
      <c r="N24" s="96"/>
      <c r="O24" s="97"/>
    </row>
    <row r="25" spans="1:24" ht="13.8" x14ac:dyDescent="0.25">
      <c r="A25" s="101"/>
      <c r="B25" s="127"/>
      <c r="C25" s="127"/>
      <c r="D25" s="127"/>
      <c r="E25" s="295" t="s">
        <v>822</v>
      </c>
      <c r="F25" s="295"/>
      <c r="G25" s="295"/>
      <c r="H25" s="295"/>
      <c r="I25" s="287"/>
      <c r="J25" s="288"/>
      <c r="K25" s="96"/>
      <c r="L25" s="96"/>
      <c r="M25" s="96"/>
      <c r="N25" s="96"/>
      <c r="O25" s="97"/>
    </row>
    <row r="26" spans="1:24" ht="13.8" x14ac:dyDescent="0.25">
      <c r="A26" s="101"/>
      <c r="B26" s="127"/>
      <c r="C26" s="127"/>
      <c r="D26" s="127"/>
      <c r="E26" s="296" t="s">
        <v>823</v>
      </c>
      <c r="F26" s="296"/>
      <c r="G26" s="296"/>
      <c r="H26" s="296"/>
      <c r="I26" s="289"/>
      <c r="J26" s="290"/>
      <c r="K26" s="96"/>
      <c r="L26" s="96"/>
      <c r="M26" s="96"/>
      <c r="N26" s="96"/>
      <c r="O26" s="97"/>
    </row>
    <row r="27" spans="1:24" ht="14.4" x14ac:dyDescent="0.3">
      <c r="A27" s="101"/>
      <c r="B27" s="127"/>
      <c r="C27" s="127"/>
      <c r="D27" s="127"/>
      <c r="E27" s="297" t="s">
        <v>827</v>
      </c>
      <c r="F27" s="297"/>
      <c r="G27" s="297"/>
      <c r="H27" s="297"/>
      <c r="I27" s="291">
        <f>SUM(I20:J26)</f>
        <v>0</v>
      </c>
      <c r="J27" s="292"/>
      <c r="K27" s="131"/>
      <c r="L27" s="131"/>
      <c r="M27" s="131"/>
      <c r="N27" s="131"/>
      <c r="O27" s="139"/>
    </row>
    <row r="28" spans="1:24" s="1" customFormat="1" ht="14.4" x14ac:dyDescent="0.3">
      <c r="A28" s="101"/>
      <c r="B28" s="138"/>
      <c r="C28" s="127"/>
      <c r="D28" s="127"/>
      <c r="E28" s="127"/>
      <c r="F28" s="140"/>
      <c r="G28" s="140"/>
      <c r="H28" s="140"/>
      <c r="I28" s="140"/>
      <c r="J28" s="140"/>
      <c r="K28" s="140"/>
      <c r="L28" s="140"/>
      <c r="M28" s="140"/>
      <c r="N28" s="140"/>
      <c r="O28" s="141"/>
      <c r="P28" s="210"/>
      <c r="Q28" s="210"/>
      <c r="R28" s="210"/>
      <c r="S28" s="210"/>
      <c r="T28" s="210"/>
      <c r="U28" s="210"/>
      <c r="V28" s="210"/>
      <c r="W28" s="210"/>
      <c r="X28" s="210"/>
    </row>
    <row r="29" spans="1:24" s="1" customFormat="1" ht="14.4" x14ac:dyDescent="0.3">
      <c r="A29" s="102"/>
      <c r="B29" s="142"/>
      <c r="C29" s="143"/>
      <c r="D29" s="143"/>
      <c r="E29" s="143"/>
      <c r="F29" s="144"/>
      <c r="G29" s="144"/>
      <c r="H29" s="144"/>
      <c r="I29" s="144"/>
      <c r="J29" s="144"/>
      <c r="K29" s="144"/>
      <c r="L29" s="144"/>
      <c r="M29" s="144"/>
      <c r="N29" s="144"/>
      <c r="O29" s="145"/>
      <c r="P29" s="210"/>
      <c r="Q29" s="210"/>
      <c r="R29" s="210"/>
      <c r="S29" s="210"/>
      <c r="T29" s="210"/>
      <c r="U29" s="210"/>
      <c r="V29" s="210"/>
      <c r="W29" s="210"/>
      <c r="X29" s="210"/>
    </row>
    <row r="30" spans="1:24" ht="14.4" customHeight="1" x14ac:dyDescent="0.25"/>
    <row r="31" spans="1:24" ht="14.1" customHeight="1" x14ac:dyDescent="0.25">
      <c r="A31" s="188" t="s">
        <v>888</v>
      </c>
    </row>
    <row r="32" spans="1:24" ht="14.1" customHeight="1" x14ac:dyDescent="0.25">
      <c r="A32" s="299"/>
      <c r="B32" s="300"/>
      <c r="C32" s="300"/>
      <c r="D32" s="300"/>
      <c r="E32" s="300"/>
      <c r="F32" s="300"/>
      <c r="G32" s="300"/>
      <c r="H32" s="300"/>
      <c r="I32" s="300"/>
      <c r="J32" s="300"/>
      <c r="K32" s="300"/>
      <c r="L32" s="300"/>
      <c r="M32" s="300"/>
      <c r="N32" s="300"/>
      <c r="O32" s="301"/>
    </row>
    <row r="33" spans="1:24" ht="14.1" customHeight="1" x14ac:dyDescent="0.25">
      <c r="A33" s="302"/>
      <c r="B33" s="303"/>
      <c r="C33" s="303"/>
      <c r="D33" s="303"/>
      <c r="E33" s="303"/>
      <c r="F33" s="303"/>
      <c r="G33" s="303"/>
      <c r="H33" s="303"/>
      <c r="I33" s="303"/>
      <c r="J33" s="303"/>
      <c r="K33" s="303"/>
      <c r="L33" s="303"/>
      <c r="M33" s="303"/>
      <c r="N33" s="303"/>
      <c r="O33" s="304"/>
    </row>
    <row r="34" spans="1:24" ht="14.1" customHeight="1" x14ac:dyDescent="0.25">
      <c r="A34" s="302"/>
      <c r="B34" s="303"/>
      <c r="C34" s="303"/>
      <c r="D34" s="303"/>
      <c r="E34" s="303"/>
      <c r="F34" s="303"/>
      <c r="G34" s="303"/>
      <c r="H34" s="303"/>
      <c r="I34" s="303"/>
      <c r="J34" s="303"/>
      <c r="K34" s="303"/>
      <c r="L34" s="303"/>
      <c r="M34" s="303"/>
      <c r="N34" s="303"/>
      <c r="O34" s="304"/>
    </row>
    <row r="35" spans="1:24" ht="14.1" customHeight="1" x14ac:dyDescent="0.25">
      <c r="A35" s="302"/>
      <c r="B35" s="303"/>
      <c r="C35" s="303"/>
      <c r="D35" s="303"/>
      <c r="E35" s="303"/>
      <c r="F35" s="303"/>
      <c r="G35" s="303"/>
      <c r="H35" s="303"/>
      <c r="I35" s="303"/>
      <c r="J35" s="303"/>
      <c r="K35" s="303"/>
      <c r="L35" s="303"/>
      <c r="M35" s="303"/>
      <c r="N35" s="303"/>
      <c r="O35" s="304"/>
    </row>
    <row r="36" spans="1:24" ht="14.1" customHeight="1" x14ac:dyDescent="0.25">
      <c r="A36" s="302"/>
      <c r="B36" s="303"/>
      <c r="C36" s="303"/>
      <c r="D36" s="303"/>
      <c r="E36" s="303"/>
      <c r="F36" s="303"/>
      <c r="G36" s="303"/>
      <c r="H36" s="303"/>
      <c r="I36" s="303"/>
      <c r="J36" s="303"/>
      <c r="K36" s="303"/>
      <c r="L36" s="303"/>
      <c r="M36" s="303"/>
      <c r="N36" s="303"/>
      <c r="O36" s="304"/>
    </row>
    <row r="37" spans="1:24" ht="14.1" customHeight="1" x14ac:dyDescent="0.25">
      <c r="A37" s="302"/>
      <c r="B37" s="303"/>
      <c r="C37" s="303"/>
      <c r="D37" s="303"/>
      <c r="E37" s="303"/>
      <c r="F37" s="303"/>
      <c r="G37" s="303"/>
      <c r="H37" s="303"/>
      <c r="I37" s="303"/>
      <c r="J37" s="303"/>
      <c r="K37" s="303"/>
      <c r="L37" s="303"/>
      <c r="M37" s="303"/>
      <c r="N37" s="303"/>
      <c r="O37" s="304"/>
    </row>
    <row r="38" spans="1:24" ht="14.1" customHeight="1" x14ac:dyDescent="0.25">
      <c r="A38" s="302"/>
      <c r="B38" s="303"/>
      <c r="C38" s="303"/>
      <c r="D38" s="303"/>
      <c r="E38" s="303"/>
      <c r="F38" s="303"/>
      <c r="G38" s="303"/>
      <c r="H38" s="303"/>
      <c r="I38" s="303"/>
      <c r="J38" s="303"/>
      <c r="K38" s="303"/>
      <c r="L38" s="303"/>
      <c r="M38" s="303"/>
      <c r="N38" s="303"/>
      <c r="O38" s="304"/>
    </row>
    <row r="39" spans="1:24" ht="14.1" customHeight="1" x14ac:dyDescent="0.25">
      <c r="A39" s="302"/>
      <c r="B39" s="303"/>
      <c r="C39" s="303"/>
      <c r="D39" s="303"/>
      <c r="E39" s="303"/>
      <c r="F39" s="303"/>
      <c r="G39" s="303"/>
      <c r="H39" s="303"/>
      <c r="I39" s="303"/>
      <c r="J39" s="303"/>
      <c r="K39" s="303"/>
      <c r="L39" s="303"/>
      <c r="M39" s="303"/>
      <c r="N39" s="303"/>
      <c r="O39" s="304"/>
    </row>
    <row r="40" spans="1:24" ht="14.1" customHeight="1" x14ac:dyDescent="0.25">
      <c r="A40" s="302"/>
      <c r="B40" s="303"/>
      <c r="C40" s="303"/>
      <c r="D40" s="303"/>
      <c r="E40" s="303"/>
      <c r="F40" s="303"/>
      <c r="G40" s="303"/>
      <c r="H40" s="303"/>
      <c r="I40" s="303"/>
      <c r="J40" s="303"/>
      <c r="K40" s="303"/>
      <c r="L40" s="303"/>
      <c r="M40" s="303"/>
      <c r="N40" s="303"/>
      <c r="O40" s="304"/>
    </row>
    <row r="41" spans="1:24" ht="14.1" customHeight="1" x14ac:dyDescent="0.25">
      <c r="A41" s="302"/>
      <c r="B41" s="303"/>
      <c r="C41" s="303"/>
      <c r="D41" s="303"/>
      <c r="E41" s="303"/>
      <c r="F41" s="303"/>
      <c r="G41" s="303"/>
      <c r="H41" s="303"/>
      <c r="I41" s="303"/>
      <c r="J41" s="303"/>
      <c r="K41" s="303"/>
      <c r="L41" s="303"/>
      <c r="M41" s="303"/>
      <c r="N41" s="303"/>
      <c r="O41" s="304"/>
    </row>
    <row r="42" spans="1:24" ht="14.1" customHeight="1" x14ac:dyDescent="0.25">
      <c r="A42" s="302"/>
      <c r="B42" s="303"/>
      <c r="C42" s="303"/>
      <c r="D42" s="303"/>
      <c r="E42" s="303"/>
      <c r="F42" s="303"/>
      <c r="G42" s="303"/>
      <c r="H42" s="303"/>
      <c r="I42" s="303"/>
      <c r="J42" s="303"/>
      <c r="K42" s="303"/>
      <c r="L42" s="303"/>
      <c r="M42" s="303"/>
      <c r="N42" s="303"/>
      <c r="O42" s="304"/>
    </row>
    <row r="43" spans="1:24" ht="14.1" customHeight="1" x14ac:dyDescent="0.25">
      <c r="A43" s="305"/>
      <c r="B43" s="306"/>
      <c r="C43" s="306"/>
      <c r="D43" s="306"/>
      <c r="E43" s="306"/>
      <c r="F43" s="306"/>
      <c r="G43" s="306"/>
      <c r="H43" s="306"/>
      <c r="I43" s="306"/>
      <c r="J43" s="306"/>
      <c r="K43" s="306"/>
      <c r="L43" s="306"/>
      <c r="M43" s="306"/>
      <c r="N43" s="306"/>
      <c r="O43" s="307"/>
    </row>
    <row r="44" spans="1:24" s="134" customFormat="1" ht="14.1" customHeight="1" x14ac:dyDescent="0.25">
      <c r="A44" s="204"/>
      <c r="B44" s="204"/>
      <c r="C44" s="204"/>
      <c r="D44" s="204"/>
      <c r="E44" s="204"/>
      <c r="F44" s="148"/>
      <c r="G44" s="298"/>
      <c r="H44" s="298"/>
      <c r="I44" s="298"/>
      <c r="J44" s="298"/>
      <c r="K44" s="119"/>
      <c r="L44" s="133"/>
      <c r="M44" s="133"/>
      <c r="N44" s="293"/>
      <c r="O44" s="293"/>
      <c r="P44" s="133"/>
      <c r="Q44" s="133"/>
      <c r="R44" s="133"/>
      <c r="S44" s="133"/>
      <c r="T44" s="133"/>
      <c r="U44" s="133"/>
      <c r="V44" s="133"/>
      <c r="W44" s="133"/>
      <c r="X44" s="133"/>
    </row>
    <row r="47" spans="1:24" s="134" customFormat="1" x14ac:dyDescent="0.25">
      <c r="A47" s="294"/>
      <c r="B47" s="294"/>
      <c r="C47" s="294"/>
      <c r="D47" s="294"/>
      <c r="E47" s="294"/>
      <c r="F47" s="294"/>
      <c r="G47" s="132"/>
      <c r="H47" s="132"/>
      <c r="I47" s="119"/>
      <c r="J47" s="119"/>
      <c r="K47" s="119"/>
      <c r="L47" s="133"/>
      <c r="M47" s="133"/>
      <c r="N47" s="293"/>
      <c r="O47" s="293"/>
      <c r="P47" s="133"/>
      <c r="Q47" s="133"/>
      <c r="R47" s="133"/>
      <c r="S47" s="133"/>
      <c r="T47" s="133"/>
      <c r="U47" s="133"/>
      <c r="V47" s="133"/>
      <c r="W47" s="133"/>
      <c r="X47" s="133"/>
    </row>
    <row r="65" spans="2:2" x14ac:dyDescent="0.25">
      <c r="B65"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47:O47"/>
    <mergeCell ref="A47:F47"/>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8"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49" t="s">
        <v>843</v>
      </c>
      <c r="B1" s="350"/>
      <c r="C1" s="350"/>
      <c r="D1" s="350"/>
      <c r="E1" s="350"/>
      <c r="F1" s="350"/>
      <c r="G1" s="350"/>
      <c r="H1" s="350"/>
      <c r="I1" s="350"/>
      <c r="J1" s="350"/>
      <c r="K1" s="347" t="str">
        <f>'CONTACT INFORMATION'!$A$24</f>
        <v>Solano</v>
      </c>
      <c r="L1" s="347"/>
      <c r="M1" s="347"/>
      <c r="N1" s="347"/>
      <c r="O1" s="348"/>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44" t="s">
        <v>845</v>
      </c>
      <c r="B3" s="345"/>
      <c r="C3" s="345"/>
      <c r="D3" s="345"/>
      <c r="E3" s="345"/>
      <c r="F3" s="345"/>
      <c r="G3" s="345"/>
      <c r="H3" s="345"/>
      <c r="I3" s="345"/>
      <c r="J3" s="345"/>
      <c r="K3" s="345"/>
      <c r="L3" s="345"/>
      <c r="M3" s="345"/>
      <c r="N3" s="345"/>
      <c r="O3" s="346"/>
    </row>
    <row r="4" spans="1:37" s="42" customFormat="1" ht="44.25" customHeight="1" x14ac:dyDescent="0.25">
      <c r="A4" s="341" t="s">
        <v>925</v>
      </c>
      <c r="B4" s="342"/>
      <c r="C4" s="342"/>
      <c r="D4" s="342"/>
      <c r="E4" s="342"/>
      <c r="F4" s="342"/>
      <c r="G4" s="342"/>
      <c r="H4" s="342"/>
      <c r="I4" s="342"/>
      <c r="J4" s="342"/>
      <c r="K4" s="342"/>
      <c r="L4" s="342"/>
      <c r="M4" s="342"/>
      <c r="N4" s="342"/>
      <c r="O4" s="343"/>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8"/>
      <c r="B5" s="71"/>
      <c r="C5" s="71"/>
      <c r="D5" s="71"/>
      <c r="E5" s="71"/>
      <c r="F5" s="71"/>
      <c r="G5" s="71"/>
      <c r="H5" s="71"/>
      <c r="I5" s="71"/>
      <c r="J5" s="71"/>
      <c r="K5" s="71"/>
      <c r="L5" s="71"/>
      <c r="M5" s="71"/>
      <c r="N5" s="71"/>
      <c r="O5" s="89"/>
      <c r="P5" s="212"/>
      <c r="Q5" s="212"/>
      <c r="R5" s="212"/>
      <c r="S5" s="212"/>
      <c r="T5" s="212"/>
      <c r="U5" s="212"/>
      <c r="V5" s="212"/>
      <c r="W5" s="212"/>
      <c r="X5" s="212"/>
      <c r="Y5" s="212"/>
      <c r="Z5" s="212"/>
      <c r="AA5" s="212"/>
      <c r="AB5" s="212"/>
      <c r="AC5" s="212"/>
      <c r="AD5" s="212"/>
      <c r="AE5" s="212"/>
      <c r="AF5" s="212"/>
      <c r="AG5" s="212"/>
      <c r="AH5" s="212"/>
      <c r="AI5" s="212"/>
      <c r="AJ5" s="212"/>
      <c r="AK5" s="212"/>
    </row>
    <row r="6" spans="1:37" s="149" customFormat="1" ht="13.5" customHeight="1" x14ac:dyDescent="0.3">
      <c r="A6" s="101"/>
      <c r="B6" s="127"/>
      <c r="C6" s="351" t="s">
        <v>824</v>
      </c>
      <c r="D6" s="351"/>
      <c r="E6" s="351"/>
      <c r="F6" s="351"/>
      <c r="G6" s="351"/>
      <c r="H6" s="351"/>
      <c r="I6" s="351"/>
      <c r="J6" s="351"/>
      <c r="K6" s="351"/>
      <c r="L6" s="351"/>
      <c r="M6" s="150"/>
      <c r="N6" s="150"/>
      <c r="O6" s="151"/>
      <c r="P6" s="127"/>
      <c r="Q6" s="127"/>
      <c r="R6" s="127"/>
      <c r="S6" s="127"/>
      <c r="T6" s="127"/>
      <c r="U6" s="127"/>
      <c r="V6" s="127"/>
      <c r="W6" s="127"/>
      <c r="X6" s="127"/>
      <c r="Y6" s="127"/>
      <c r="Z6" s="127"/>
      <c r="AA6" s="127"/>
      <c r="AB6" s="127"/>
      <c r="AC6" s="127"/>
      <c r="AD6" s="127"/>
      <c r="AE6" s="127"/>
      <c r="AF6" s="127"/>
      <c r="AG6" s="127"/>
      <c r="AH6" s="127"/>
      <c r="AI6" s="127"/>
      <c r="AJ6" s="127"/>
      <c r="AK6" s="127"/>
    </row>
    <row r="7" spans="1:37" ht="14.1" customHeight="1" x14ac:dyDescent="0.3">
      <c r="A7" s="122"/>
      <c r="B7" s="127"/>
      <c r="C7" s="127"/>
      <c r="D7" s="362" t="s">
        <v>889</v>
      </c>
      <c r="E7" s="363"/>
      <c r="F7" s="363"/>
      <c r="G7" s="363"/>
      <c r="H7" s="363"/>
      <c r="I7" s="364"/>
      <c r="J7" s="358">
        <v>265</v>
      </c>
      <c r="K7" s="359"/>
      <c r="L7" s="45"/>
      <c r="M7" s="45"/>
      <c r="N7" s="45"/>
      <c r="O7" s="91"/>
    </row>
    <row r="8" spans="1:37" ht="14.1" customHeight="1" x14ac:dyDescent="0.25">
      <c r="A8" s="90"/>
      <c r="B8" s="127"/>
      <c r="C8" s="127"/>
      <c r="D8" s="352" t="s">
        <v>890</v>
      </c>
      <c r="E8" s="353"/>
      <c r="F8" s="353"/>
      <c r="G8" s="353"/>
      <c r="H8" s="353"/>
      <c r="I8" s="354"/>
      <c r="J8" s="360">
        <v>244</v>
      </c>
      <c r="K8" s="361"/>
      <c r="L8" s="124"/>
      <c r="M8" s="124"/>
      <c r="N8" s="124"/>
      <c r="O8" s="125"/>
      <c r="P8" s="213"/>
    </row>
    <row r="9" spans="1:37" ht="14.1" customHeight="1" x14ac:dyDescent="0.25">
      <c r="A9" s="90"/>
      <c r="B9" s="127"/>
      <c r="C9" s="127"/>
      <c r="D9" s="355" t="s">
        <v>827</v>
      </c>
      <c r="E9" s="356"/>
      <c r="F9" s="356"/>
      <c r="G9" s="356"/>
      <c r="H9" s="356"/>
      <c r="I9" s="357"/>
      <c r="J9" s="336">
        <f>SUM(I7:J8)</f>
        <v>509</v>
      </c>
      <c r="K9" s="337"/>
      <c r="L9" s="124"/>
      <c r="M9" s="124"/>
      <c r="N9" s="124"/>
      <c r="O9" s="125"/>
      <c r="P9" s="213"/>
    </row>
    <row r="10" spans="1:37" s="1" customFormat="1" ht="8.1" customHeight="1" x14ac:dyDescent="0.25">
      <c r="A10" s="101"/>
      <c r="B10" s="127"/>
      <c r="C10" s="127"/>
      <c r="D10" s="160"/>
      <c r="E10" s="160"/>
      <c r="F10" s="160"/>
      <c r="G10" s="160"/>
      <c r="H10" s="160"/>
      <c r="I10" s="160"/>
      <c r="J10" s="161"/>
      <c r="K10" s="161"/>
      <c r="L10" s="124"/>
      <c r="M10" s="124"/>
      <c r="N10" s="124"/>
      <c r="O10" s="125"/>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1"/>
      <c r="B11" s="127"/>
      <c r="C11" s="370" t="s">
        <v>825</v>
      </c>
      <c r="D11" s="370"/>
      <c r="E11" s="370"/>
      <c r="F11" s="370"/>
      <c r="G11" s="370"/>
      <c r="H11" s="124"/>
      <c r="I11" s="124"/>
      <c r="J11" s="124"/>
      <c r="K11" s="124"/>
      <c r="L11" s="124"/>
      <c r="M11" s="124"/>
      <c r="N11" s="124"/>
      <c r="O11" s="125"/>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1"/>
      <c r="B12" s="127"/>
      <c r="C12" s="45"/>
      <c r="D12" s="371" t="s">
        <v>885</v>
      </c>
      <c r="E12" s="372"/>
      <c r="F12" s="372"/>
      <c r="G12" s="372"/>
      <c r="H12" s="372"/>
      <c r="I12" s="372"/>
      <c r="J12" s="289">
        <v>5</v>
      </c>
      <c r="K12" s="290"/>
      <c r="L12" s="124"/>
      <c r="M12" s="124"/>
      <c r="N12" s="124"/>
      <c r="O12" s="125"/>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1"/>
      <c r="B13" s="127"/>
      <c r="C13" s="45"/>
      <c r="D13" s="373" t="s">
        <v>891</v>
      </c>
      <c r="E13" s="374"/>
      <c r="F13" s="374"/>
      <c r="G13" s="374"/>
      <c r="H13" s="374"/>
      <c r="I13" s="374"/>
      <c r="J13" s="287">
        <v>11</v>
      </c>
      <c r="K13" s="288"/>
      <c r="L13" s="124"/>
      <c r="M13" s="124"/>
      <c r="N13" s="124"/>
      <c r="O13" s="125"/>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1"/>
      <c r="B14" s="127"/>
      <c r="C14" s="45"/>
      <c r="D14" s="371" t="s">
        <v>892</v>
      </c>
      <c r="E14" s="372"/>
      <c r="F14" s="372"/>
      <c r="G14" s="372"/>
      <c r="H14" s="372"/>
      <c r="I14" s="372"/>
      <c r="J14" s="289">
        <v>287</v>
      </c>
      <c r="K14" s="290"/>
      <c r="L14" s="124"/>
      <c r="M14" s="124"/>
      <c r="N14" s="124"/>
      <c r="O14" s="125"/>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1"/>
      <c r="B15" s="127"/>
      <c r="C15" s="45"/>
      <c r="D15" s="373" t="s">
        <v>893</v>
      </c>
      <c r="E15" s="374"/>
      <c r="F15" s="374"/>
      <c r="G15" s="374"/>
      <c r="H15" s="374"/>
      <c r="I15" s="374"/>
      <c r="J15" s="287">
        <v>128</v>
      </c>
      <c r="K15" s="288"/>
      <c r="L15" s="124"/>
      <c r="M15" s="124"/>
      <c r="N15" s="124"/>
      <c r="O15" s="125"/>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1"/>
      <c r="B16" s="127"/>
      <c r="C16" s="45"/>
      <c r="D16" s="371" t="s">
        <v>894</v>
      </c>
      <c r="E16" s="372"/>
      <c r="F16" s="372"/>
      <c r="G16" s="372"/>
      <c r="H16" s="372"/>
      <c r="I16" s="372"/>
      <c r="J16" s="289">
        <v>6</v>
      </c>
      <c r="K16" s="290"/>
      <c r="L16" s="124"/>
      <c r="M16" s="124"/>
      <c r="N16" s="124"/>
      <c r="O16" s="125"/>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1"/>
      <c r="B17" s="127"/>
      <c r="C17" s="127"/>
      <c r="D17" s="160"/>
      <c r="E17" s="160"/>
      <c r="F17" s="160"/>
      <c r="G17" s="160"/>
      <c r="H17" s="160"/>
      <c r="I17" s="160"/>
      <c r="J17" s="161"/>
      <c r="K17" s="161"/>
      <c r="L17" s="124"/>
      <c r="M17" s="124"/>
      <c r="N17" s="124"/>
      <c r="O17" s="125"/>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1"/>
      <c r="B18" s="127"/>
      <c r="C18" s="370" t="s">
        <v>826</v>
      </c>
      <c r="D18" s="370"/>
      <c r="E18" s="370"/>
      <c r="F18" s="370"/>
      <c r="G18" s="370"/>
      <c r="H18" s="124"/>
      <c r="I18" s="124"/>
      <c r="J18" s="124"/>
      <c r="K18" s="124"/>
      <c r="L18" s="124"/>
      <c r="M18" s="124"/>
      <c r="N18" s="124"/>
      <c r="O18" s="125"/>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1"/>
      <c r="B19" s="127"/>
      <c r="C19" s="127"/>
      <c r="D19" s="375" t="s">
        <v>895</v>
      </c>
      <c r="E19" s="376"/>
      <c r="F19" s="376"/>
      <c r="G19" s="376"/>
      <c r="H19" s="376"/>
      <c r="I19" s="376"/>
      <c r="J19" s="377">
        <v>149</v>
      </c>
      <c r="K19" s="378"/>
      <c r="L19" s="124"/>
      <c r="M19" s="124"/>
      <c r="N19" s="124"/>
      <c r="O19" s="125"/>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1"/>
      <c r="B20" s="127"/>
      <c r="C20" s="127"/>
      <c r="D20" s="379" t="s">
        <v>896</v>
      </c>
      <c r="E20" s="380"/>
      <c r="F20" s="380"/>
      <c r="G20" s="380"/>
      <c r="H20" s="380"/>
      <c r="I20" s="380"/>
      <c r="J20" s="381">
        <v>0</v>
      </c>
      <c r="K20" s="382"/>
      <c r="L20" s="124"/>
      <c r="M20" s="124"/>
      <c r="N20" s="124"/>
      <c r="O20" s="125"/>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1"/>
      <c r="B21" s="127"/>
      <c r="C21" s="127"/>
      <c r="D21" s="375" t="s">
        <v>897</v>
      </c>
      <c r="E21" s="376"/>
      <c r="F21" s="376"/>
      <c r="G21" s="376"/>
      <c r="H21" s="376"/>
      <c r="I21" s="376"/>
      <c r="J21" s="377">
        <v>91</v>
      </c>
      <c r="K21" s="378"/>
      <c r="L21" s="124"/>
      <c r="M21" s="124"/>
      <c r="N21" s="124"/>
      <c r="O21" s="125"/>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1"/>
      <c r="B22" s="127"/>
      <c r="C22" s="127"/>
      <c r="D22" s="379" t="s">
        <v>898</v>
      </c>
      <c r="E22" s="380"/>
      <c r="F22" s="380"/>
      <c r="G22" s="380"/>
      <c r="H22" s="380"/>
      <c r="I22" s="380"/>
      <c r="J22" s="381">
        <v>0</v>
      </c>
      <c r="K22" s="382"/>
      <c r="L22" s="124"/>
      <c r="M22" s="124"/>
      <c r="N22" s="124"/>
      <c r="O22" s="125"/>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1"/>
      <c r="B23" s="127"/>
      <c r="C23" s="127"/>
      <c r="D23" s="375" t="s">
        <v>917</v>
      </c>
      <c r="E23" s="376"/>
      <c r="F23" s="376"/>
      <c r="G23" s="376"/>
      <c r="H23" s="376"/>
      <c r="I23" s="376"/>
      <c r="J23" s="377">
        <v>35</v>
      </c>
      <c r="K23" s="378"/>
      <c r="L23" s="124"/>
      <c r="M23" s="124"/>
      <c r="N23" s="124"/>
      <c r="O23" s="125"/>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1"/>
      <c r="B24" s="127"/>
      <c r="C24" s="127"/>
      <c r="D24" s="379" t="s">
        <v>512</v>
      </c>
      <c r="E24" s="380"/>
      <c r="F24" s="380"/>
      <c r="G24" s="380"/>
      <c r="H24" s="380"/>
      <c r="I24" s="380"/>
      <c r="J24" s="381">
        <v>0</v>
      </c>
      <c r="K24" s="382"/>
      <c r="L24" s="124"/>
      <c r="M24" s="124"/>
      <c r="N24" s="124"/>
      <c r="O24" s="125"/>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1"/>
      <c r="B25" s="127"/>
      <c r="C25" s="45"/>
      <c r="D25" s="375" t="s">
        <v>900</v>
      </c>
      <c r="E25" s="376"/>
      <c r="F25" s="376"/>
      <c r="G25" s="376"/>
      <c r="H25" s="376"/>
      <c r="I25" s="376"/>
      <c r="J25" s="377">
        <v>12</v>
      </c>
      <c r="K25" s="378"/>
      <c r="L25" s="124"/>
      <c r="M25" s="124"/>
      <c r="N25" s="124"/>
      <c r="O25" s="125"/>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1"/>
      <c r="B26" s="127"/>
      <c r="C26" s="127"/>
      <c r="D26" s="386" t="s">
        <v>827</v>
      </c>
      <c r="E26" s="387"/>
      <c r="F26" s="387"/>
      <c r="G26" s="387"/>
      <c r="H26" s="387"/>
      <c r="I26" s="388"/>
      <c r="J26" s="291">
        <f>SUM(J19:K25)</f>
        <v>287</v>
      </c>
      <c r="K26" s="292"/>
      <c r="L26" s="124"/>
      <c r="M26" s="124"/>
      <c r="N26" s="124"/>
      <c r="O26" s="125"/>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1"/>
      <c r="B27" s="127"/>
      <c r="C27" s="127"/>
      <c r="D27" s="45"/>
      <c r="E27" s="124"/>
      <c r="F27" s="124"/>
      <c r="G27" s="124"/>
      <c r="H27" s="124"/>
      <c r="I27" s="124"/>
      <c r="J27" s="124"/>
      <c r="K27" s="124"/>
      <c r="L27" s="124"/>
      <c r="M27" s="124"/>
      <c r="N27" s="124"/>
      <c r="O27" s="125"/>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1"/>
      <c r="B28" s="127"/>
      <c r="C28" s="383" t="s">
        <v>828</v>
      </c>
      <c r="D28" s="383"/>
      <c r="E28" s="383"/>
      <c r="F28" s="383"/>
      <c r="G28" s="383"/>
      <c r="H28" s="124"/>
      <c r="I28" s="124"/>
      <c r="J28" s="124"/>
      <c r="K28" s="124"/>
      <c r="L28" s="124"/>
      <c r="M28" s="124"/>
      <c r="N28" s="124"/>
      <c r="O28" s="125"/>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1"/>
      <c r="B29" s="127"/>
      <c r="C29" s="152"/>
      <c r="D29" s="384" t="s">
        <v>899</v>
      </c>
      <c r="E29" s="384"/>
      <c r="F29" s="384"/>
      <c r="G29" s="384"/>
      <c r="H29" s="384"/>
      <c r="I29" s="384"/>
      <c r="J29" s="385"/>
      <c r="K29" s="385"/>
      <c r="L29" s="124"/>
      <c r="M29" s="124"/>
      <c r="N29" s="124"/>
      <c r="O29" s="125"/>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0"/>
      <c r="B30" s="127"/>
      <c r="C30" s="127"/>
      <c r="D30" s="127"/>
      <c r="E30" s="123"/>
      <c r="F30" s="124"/>
      <c r="G30" s="124"/>
      <c r="H30" s="124"/>
      <c r="I30" s="124"/>
      <c r="J30" s="124"/>
      <c r="K30" s="124"/>
      <c r="L30" s="124"/>
      <c r="M30" s="124"/>
      <c r="N30" s="124"/>
      <c r="O30" s="125"/>
      <c r="P30" s="213"/>
    </row>
    <row r="31" spans="1:37" ht="18" customHeight="1" x14ac:dyDescent="0.25">
      <c r="A31" s="90"/>
      <c r="B31" s="45"/>
      <c r="C31" s="365" t="s">
        <v>852</v>
      </c>
      <c r="D31" s="366"/>
      <c r="E31" s="366"/>
      <c r="F31" s="366"/>
      <c r="G31" s="124"/>
      <c r="H31" s="124"/>
      <c r="I31" s="124"/>
      <c r="J31" s="124"/>
      <c r="K31" s="124"/>
      <c r="L31" s="124"/>
      <c r="M31" s="124"/>
      <c r="N31" s="124"/>
      <c r="O31" s="125"/>
      <c r="P31" s="213"/>
    </row>
    <row r="32" spans="1:37" ht="13.5" customHeight="1" x14ac:dyDescent="0.25">
      <c r="A32" s="90"/>
      <c r="B32" s="45"/>
      <c r="C32" s="45"/>
      <c r="D32" s="338" t="s">
        <v>814</v>
      </c>
      <c r="E32" s="338"/>
      <c r="F32" s="338"/>
      <c r="G32" s="338"/>
      <c r="H32" s="338"/>
      <c r="I32" s="338"/>
      <c r="J32" s="368"/>
      <c r="K32" s="369"/>
      <c r="L32" s="124"/>
      <c r="M32" s="124"/>
      <c r="N32" s="124"/>
      <c r="O32" s="125"/>
      <c r="P32" s="213"/>
    </row>
    <row r="33" spans="1:37" ht="14.1" customHeight="1" x14ac:dyDescent="0.25">
      <c r="A33" s="90"/>
      <c r="B33" s="45"/>
      <c r="C33" s="45"/>
      <c r="D33" s="328" t="s">
        <v>815</v>
      </c>
      <c r="E33" s="329"/>
      <c r="F33" s="329"/>
      <c r="G33" s="329"/>
      <c r="H33" s="329"/>
      <c r="I33" s="367"/>
      <c r="J33" s="334"/>
      <c r="K33" s="335"/>
      <c r="L33" s="124"/>
      <c r="M33" s="124"/>
      <c r="N33" s="124"/>
      <c r="O33" s="125"/>
      <c r="P33" s="213"/>
    </row>
    <row r="34" spans="1:37" ht="14.1" customHeight="1" x14ac:dyDescent="0.25">
      <c r="A34" s="90"/>
      <c r="B34" s="45"/>
      <c r="C34" s="45"/>
      <c r="D34" s="339" t="s">
        <v>827</v>
      </c>
      <c r="E34" s="339"/>
      <c r="F34" s="339"/>
      <c r="G34" s="339"/>
      <c r="H34" s="339"/>
      <c r="I34" s="339"/>
      <c r="J34" s="336">
        <f>SUM(J32:K33)</f>
        <v>0</v>
      </c>
      <c r="K34" s="337"/>
      <c r="L34" s="124"/>
      <c r="M34" s="124"/>
      <c r="N34" s="124"/>
      <c r="O34" s="125"/>
      <c r="P34" s="213"/>
    </row>
    <row r="35" spans="1:37" ht="8.1" customHeight="1" x14ac:dyDescent="0.25">
      <c r="A35" s="90"/>
      <c r="B35" s="45"/>
      <c r="C35" s="45"/>
      <c r="D35" s="45"/>
      <c r="E35" s="123"/>
      <c r="F35" s="124"/>
      <c r="G35" s="124"/>
      <c r="H35" s="124"/>
      <c r="I35" s="124"/>
      <c r="J35" s="124"/>
      <c r="K35" s="124"/>
      <c r="L35" s="124"/>
      <c r="M35" s="124"/>
      <c r="N35" s="124"/>
      <c r="O35" s="125"/>
      <c r="P35" s="213"/>
    </row>
    <row r="36" spans="1:37" ht="15.75" customHeight="1" x14ac:dyDescent="0.25">
      <c r="A36" s="90"/>
      <c r="B36" s="45"/>
      <c r="C36" s="340" t="s">
        <v>851</v>
      </c>
      <c r="D36" s="340"/>
      <c r="E36" s="340"/>
      <c r="F36" s="340"/>
      <c r="G36" s="340"/>
      <c r="H36" s="124"/>
      <c r="I36" s="124"/>
      <c r="J36" s="124"/>
      <c r="K36" s="124"/>
      <c r="L36" s="124"/>
      <c r="M36" s="124"/>
      <c r="N36" s="124"/>
      <c r="O36" s="125"/>
      <c r="P36" s="213"/>
    </row>
    <row r="37" spans="1:37" ht="14.1" customHeight="1" x14ac:dyDescent="0.25">
      <c r="A37" s="90"/>
      <c r="B37" s="45"/>
      <c r="C37" s="45"/>
      <c r="D37" s="330" t="s">
        <v>817</v>
      </c>
      <c r="E37" s="331"/>
      <c r="F37" s="331"/>
      <c r="G37" s="331"/>
      <c r="H37" s="331"/>
      <c r="I37" s="331"/>
      <c r="J37" s="289"/>
      <c r="K37" s="290"/>
      <c r="L37" s="124"/>
      <c r="M37" s="124"/>
      <c r="N37" s="124"/>
      <c r="O37" s="125"/>
      <c r="P37" s="213"/>
    </row>
    <row r="38" spans="1:37" s="1" customFormat="1" ht="14.1" customHeight="1" x14ac:dyDescent="0.3">
      <c r="A38" s="126"/>
      <c r="B38" s="127"/>
      <c r="C38" s="127"/>
      <c r="D38" s="328" t="s">
        <v>818</v>
      </c>
      <c r="E38" s="329"/>
      <c r="F38" s="329"/>
      <c r="G38" s="329"/>
      <c r="H38" s="329"/>
      <c r="I38" s="329"/>
      <c r="J38" s="287"/>
      <c r="K38" s="288"/>
      <c r="L38" s="124"/>
      <c r="M38" s="124"/>
      <c r="N38" s="124"/>
      <c r="O38" s="125"/>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0"/>
      <c r="B39" s="135"/>
      <c r="C39" s="127"/>
      <c r="D39" s="330" t="s">
        <v>819</v>
      </c>
      <c r="E39" s="331"/>
      <c r="F39" s="331"/>
      <c r="G39" s="331"/>
      <c r="H39" s="331"/>
      <c r="I39" s="331"/>
      <c r="J39" s="289"/>
      <c r="K39" s="290"/>
      <c r="L39" s="124"/>
      <c r="M39" s="124"/>
      <c r="N39" s="124"/>
      <c r="O39" s="125"/>
      <c r="P39" s="213"/>
    </row>
    <row r="40" spans="1:37" ht="14.1" customHeight="1" x14ac:dyDescent="0.25">
      <c r="A40" s="90"/>
      <c r="B40" s="135"/>
      <c r="C40" s="127"/>
      <c r="D40" s="332" t="s">
        <v>820</v>
      </c>
      <c r="E40" s="333"/>
      <c r="F40" s="333"/>
      <c r="G40" s="333"/>
      <c r="H40" s="333"/>
      <c r="I40" s="333"/>
      <c r="J40" s="287"/>
      <c r="K40" s="288"/>
      <c r="L40" s="124"/>
      <c r="M40" s="124"/>
      <c r="N40" s="124"/>
      <c r="O40" s="125"/>
      <c r="P40" s="213"/>
    </row>
    <row r="41" spans="1:37" ht="14.1" customHeight="1" x14ac:dyDescent="0.25">
      <c r="A41" s="90"/>
      <c r="B41" s="135"/>
      <c r="C41" s="127"/>
      <c r="D41" s="330" t="s">
        <v>821</v>
      </c>
      <c r="E41" s="331"/>
      <c r="F41" s="331"/>
      <c r="G41" s="331"/>
      <c r="H41" s="331"/>
      <c r="I41" s="331"/>
      <c r="J41" s="289"/>
      <c r="K41" s="290"/>
      <c r="L41" s="124"/>
      <c r="M41" s="124"/>
      <c r="N41" s="124"/>
      <c r="O41" s="125"/>
      <c r="P41" s="213"/>
    </row>
    <row r="42" spans="1:37" s="1" customFormat="1" ht="14.1" customHeight="1" x14ac:dyDescent="0.25">
      <c r="A42" s="101"/>
      <c r="B42" s="135"/>
      <c r="C42" s="127"/>
      <c r="D42" s="328" t="s">
        <v>822</v>
      </c>
      <c r="E42" s="329"/>
      <c r="F42" s="329"/>
      <c r="G42" s="329"/>
      <c r="H42" s="329"/>
      <c r="I42" s="329"/>
      <c r="J42" s="287"/>
      <c r="K42" s="288"/>
      <c r="L42" s="124"/>
      <c r="M42" s="124"/>
      <c r="N42" s="124"/>
      <c r="O42" s="125"/>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0"/>
      <c r="B43" s="135"/>
      <c r="C43" s="127"/>
      <c r="D43" s="330" t="s">
        <v>823</v>
      </c>
      <c r="E43" s="331"/>
      <c r="F43" s="331"/>
      <c r="G43" s="331"/>
      <c r="H43" s="331"/>
      <c r="I43" s="331"/>
      <c r="J43" s="289"/>
      <c r="K43" s="290"/>
      <c r="L43" s="124"/>
      <c r="M43" s="124"/>
      <c r="N43" s="124"/>
      <c r="O43" s="125"/>
      <c r="P43" s="213"/>
    </row>
    <row r="44" spans="1:37" ht="14.1" customHeight="1" x14ac:dyDescent="0.25">
      <c r="A44" s="90"/>
      <c r="B44" s="127"/>
      <c r="C44" s="127"/>
      <c r="D44" s="326" t="s">
        <v>827</v>
      </c>
      <c r="E44" s="327"/>
      <c r="F44" s="327"/>
      <c r="G44" s="327"/>
      <c r="H44" s="327"/>
      <c r="I44" s="327"/>
      <c r="J44" s="291">
        <f>SUM(J37:K43)</f>
        <v>0</v>
      </c>
      <c r="K44" s="292"/>
      <c r="L44" s="124"/>
      <c r="M44" s="124"/>
      <c r="N44" s="124"/>
      <c r="O44" s="125"/>
      <c r="P44" s="213"/>
    </row>
    <row r="45" spans="1:37" ht="6.75" customHeight="1" x14ac:dyDescent="0.25">
      <c r="A45" s="58"/>
      <c r="B45" s="143"/>
      <c r="C45" s="154"/>
      <c r="D45" s="154"/>
      <c r="E45" s="155"/>
      <c r="F45" s="155"/>
      <c r="G45" s="180"/>
      <c r="H45" s="180"/>
      <c r="I45" s="180"/>
      <c r="J45" s="180"/>
      <c r="K45" s="180"/>
      <c r="L45" s="180"/>
      <c r="M45" s="180"/>
      <c r="N45" s="180"/>
      <c r="O45" s="181"/>
      <c r="P45" s="213"/>
    </row>
    <row r="46" spans="1:37" ht="8.1" customHeight="1" x14ac:dyDescent="0.25">
      <c r="A46" s="45"/>
      <c r="B46" s="127"/>
      <c r="C46" s="152"/>
      <c r="D46" s="152"/>
      <c r="E46" s="153"/>
      <c r="F46" s="153"/>
      <c r="G46" s="124"/>
      <c r="H46" s="124"/>
      <c r="I46" s="124"/>
      <c r="J46" s="124"/>
      <c r="K46" s="124"/>
      <c r="L46" s="124"/>
      <c r="M46" s="124"/>
      <c r="N46" s="124"/>
      <c r="O46" s="124"/>
      <c r="P46" s="213"/>
    </row>
    <row r="47" spans="1:37" ht="14.1" customHeight="1" x14ac:dyDescent="0.25">
      <c r="A47" s="188" t="s">
        <v>888</v>
      </c>
    </row>
    <row r="48" spans="1:37" ht="14.1" customHeight="1" x14ac:dyDescent="0.25">
      <c r="A48" s="299" t="s">
        <v>941</v>
      </c>
      <c r="B48" s="300"/>
      <c r="C48" s="300"/>
      <c r="D48" s="300"/>
      <c r="E48" s="300"/>
      <c r="F48" s="300"/>
      <c r="G48" s="300"/>
      <c r="H48" s="300"/>
      <c r="I48" s="300"/>
      <c r="J48" s="300"/>
      <c r="K48" s="300"/>
      <c r="L48" s="300"/>
      <c r="M48" s="300"/>
      <c r="N48" s="300"/>
      <c r="O48" s="301"/>
    </row>
    <row r="49" spans="1:37" ht="14.1" customHeight="1" x14ac:dyDescent="0.25">
      <c r="A49" s="302"/>
      <c r="B49" s="303"/>
      <c r="C49" s="303"/>
      <c r="D49" s="303"/>
      <c r="E49" s="303"/>
      <c r="F49" s="303"/>
      <c r="G49" s="303"/>
      <c r="H49" s="303"/>
      <c r="I49" s="303"/>
      <c r="J49" s="303"/>
      <c r="K49" s="303"/>
      <c r="L49" s="303"/>
      <c r="M49" s="303"/>
      <c r="N49" s="303"/>
      <c r="O49" s="304"/>
    </row>
    <row r="50" spans="1:37" ht="14.1" customHeight="1" x14ac:dyDescent="0.25">
      <c r="A50" s="302"/>
      <c r="B50" s="303"/>
      <c r="C50" s="303"/>
      <c r="D50" s="303"/>
      <c r="E50" s="303"/>
      <c r="F50" s="303"/>
      <c r="G50" s="303"/>
      <c r="H50" s="303"/>
      <c r="I50" s="303"/>
      <c r="J50" s="303"/>
      <c r="K50" s="303"/>
      <c r="L50" s="303"/>
      <c r="M50" s="303"/>
      <c r="N50" s="303"/>
      <c r="O50" s="304"/>
    </row>
    <row r="51" spans="1:37" ht="14.1"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7.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8" activePane="bottomLeft" state="frozen"/>
      <selection pane="bottomLeft" activeCell="G16" sqref="G16:H1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89" t="s">
        <v>843</v>
      </c>
      <c r="B1" s="390"/>
      <c r="C1" s="390"/>
      <c r="D1" s="390"/>
      <c r="E1" s="390"/>
      <c r="F1" s="390"/>
      <c r="G1" s="314" t="str">
        <f>'CONTACT INFORMATION'!$A$24</f>
        <v>Solano</v>
      </c>
      <c r="H1" s="314"/>
      <c r="I1" s="315"/>
    </row>
    <row r="2" spans="1:21" s="1" customFormat="1" ht="14.1" customHeight="1" x14ac:dyDescent="0.25">
      <c r="A2" s="167"/>
      <c r="B2" s="167"/>
      <c r="C2" s="167"/>
      <c r="D2" s="167"/>
      <c r="E2" s="167"/>
      <c r="F2" s="167"/>
      <c r="G2" s="168"/>
      <c r="H2" s="168"/>
      <c r="I2" s="168"/>
      <c r="J2" s="210"/>
      <c r="K2" s="210"/>
      <c r="L2" s="210"/>
      <c r="M2" s="210"/>
      <c r="N2" s="210"/>
      <c r="O2" s="210"/>
      <c r="P2" s="210"/>
      <c r="Q2" s="210"/>
      <c r="R2" s="210"/>
      <c r="S2" s="210"/>
      <c r="T2" s="210"/>
      <c r="U2" s="210"/>
    </row>
    <row r="3" spans="1:21" s="169" customFormat="1" ht="13.8" x14ac:dyDescent="0.25">
      <c r="A3" s="344" t="s">
        <v>923</v>
      </c>
      <c r="B3" s="345"/>
      <c r="C3" s="345"/>
      <c r="D3" s="345"/>
      <c r="E3" s="345"/>
      <c r="F3" s="345"/>
      <c r="G3" s="345"/>
      <c r="H3" s="345"/>
      <c r="I3" s="346"/>
      <c r="J3" s="218"/>
      <c r="K3" s="218"/>
      <c r="L3" s="218"/>
      <c r="M3" s="218"/>
      <c r="N3" s="218"/>
      <c r="O3" s="218"/>
      <c r="P3" s="218"/>
      <c r="Q3" s="218"/>
      <c r="R3" s="218"/>
      <c r="S3" s="218"/>
      <c r="T3" s="218"/>
      <c r="U3" s="218"/>
    </row>
    <row r="4" spans="1:21" s="169" customFormat="1" ht="13.8" x14ac:dyDescent="0.25">
      <c r="A4" s="397" t="s">
        <v>883</v>
      </c>
      <c r="B4" s="398"/>
      <c r="C4" s="398"/>
      <c r="D4" s="398"/>
      <c r="E4" s="398"/>
      <c r="F4" s="398"/>
      <c r="G4" s="398"/>
      <c r="H4" s="398"/>
      <c r="I4" s="399"/>
      <c r="J4" s="218"/>
      <c r="K4" s="218"/>
      <c r="L4" s="218"/>
      <c r="M4" s="218"/>
      <c r="N4" s="218"/>
      <c r="O4" s="218"/>
      <c r="P4" s="218"/>
      <c r="Q4" s="218"/>
      <c r="R4" s="218"/>
      <c r="S4" s="218"/>
      <c r="T4" s="218"/>
      <c r="U4" s="218"/>
    </row>
    <row r="5" spans="1:21" s="198" customFormat="1" ht="21" customHeight="1" x14ac:dyDescent="0.25">
      <c r="A5" s="400" t="s">
        <v>926</v>
      </c>
      <c r="B5" s="401"/>
      <c r="C5" s="401"/>
      <c r="D5" s="401"/>
      <c r="E5" s="401"/>
      <c r="F5" s="401"/>
      <c r="G5" s="401"/>
      <c r="H5" s="401"/>
      <c r="I5" s="402"/>
      <c r="J5" s="219"/>
      <c r="K5" s="219"/>
      <c r="L5" s="219"/>
      <c r="M5" s="219"/>
      <c r="N5" s="219"/>
      <c r="O5" s="219"/>
      <c r="P5" s="219"/>
      <c r="Q5" s="219"/>
      <c r="R5" s="219"/>
      <c r="S5" s="219"/>
      <c r="T5" s="219"/>
      <c r="U5" s="219"/>
    </row>
    <row r="6" spans="1:21" s="4" customFormat="1" ht="13.8" x14ac:dyDescent="0.25">
      <c r="A6" s="164"/>
      <c r="B6" s="176"/>
      <c r="C6" s="159"/>
      <c r="D6" s="159"/>
      <c r="E6" s="159"/>
      <c r="F6" s="159"/>
      <c r="G6" s="179"/>
      <c r="H6" s="179"/>
      <c r="I6" s="182"/>
      <c r="J6" s="45"/>
      <c r="K6" s="45"/>
      <c r="L6" s="45"/>
      <c r="M6" s="45"/>
      <c r="N6" s="45"/>
      <c r="O6" s="45"/>
      <c r="P6" s="45"/>
      <c r="Q6" s="45"/>
      <c r="R6" s="45"/>
      <c r="S6" s="45"/>
      <c r="T6" s="45"/>
      <c r="U6" s="45"/>
    </row>
    <row r="7" spans="1:21" s="4" customFormat="1" ht="13.8" x14ac:dyDescent="0.25">
      <c r="A7" s="164"/>
      <c r="B7" s="176"/>
      <c r="C7" s="159"/>
      <c r="D7" s="159"/>
      <c r="E7" s="159"/>
      <c r="F7" s="159"/>
      <c r="G7" s="179"/>
      <c r="H7" s="179"/>
      <c r="I7" s="182"/>
      <c r="J7" s="45"/>
      <c r="K7" s="45"/>
      <c r="L7" s="45"/>
      <c r="M7" s="45"/>
      <c r="N7" s="45"/>
      <c r="O7" s="45"/>
      <c r="P7" s="45"/>
      <c r="Q7" s="45"/>
      <c r="R7" s="45"/>
      <c r="S7" s="45"/>
      <c r="T7" s="45"/>
      <c r="U7" s="45"/>
    </row>
    <row r="8" spans="1:21" ht="13.8" x14ac:dyDescent="0.25">
      <c r="A8" s="164"/>
      <c r="B8" s="403" t="s">
        <v>870</v>
      </c>
      <c r="C8" s="403"/>
      <c r="D8" s="183"/>
      <c r="E8" s="404"/>
      <c r="F8" s="404"/>
      <c r="G8" s="404"/>
      <c r="H8" s="179"/>
      <c r="I8" s="182"/>
    </row>
    <row r="9" spans="1:21" ht="13.8" x14ac:dyDescent="0.25">
      <c r="A9" s="164"/>
      <c r="B9" s="205"/>
      <c r="C9" s="395" t="s">
        <v>871</v>
      </c>
      <c r="D9" s="395"/>
      <c r="E9" s="395"/>
      <c r="F9" s="395"/>
      <c r="G9" s="385">
        <v>249</v>
      </c>
      <c r="H9" s="385"/>
      <c r="I9" s="182"/>
    </row>
    <row r="10" spans="1:21" ht="13.8" x14ac:dyDescent="0.25">
      <c r="A10" s="164"/>
      <c r="B10" s="205"/>
      <c r="C10" s="396" t="s">
        <v>872</v>
      </c>
      <c r="D10" s="396"/>
      <c r="E10" s="396"/>
      <c r="F10" s="396"/>
      <c r="G10" s="394">
        <v>465</v>
      </c>
      <c r="H10" s="394"/>
      <c r="I10" s="182"/>
    </row>
    <row r="11" spans="1:21" ht="13.8" x14ac:dyDescent="0.25">
      <c r="A11" s="164"/>
      <c r="B11" s="205"/>
      <c r="C11" s="395" t="s">
        <v>873</v>
      </c>
      <c r="D11" s="395"/>
      <c r="E11" s="395"/>
      <c r="F11" s="395"/>
      <c r="G11" s="385">
        <v>13</v>
      </c>
      <c r="H11" s="385"/>
      <c r="I11" s="182"/>
    </row>
    <row r="12" spans="1:21" ht="14.4" x14ac:dyDescent="0.3">
      <c r="A12" s="164"/>
      <c r="B12" s="176"/>
      <c r="C12" s="297" t="s">
        <v>827</v>
      </c>
      <c r="D12" s="297"/>
      <c r="E12" s="297"/>
      <c r="F12" s="297"/>
      <c r="G12" s="391">
        <f>SUM(G9:H11)</f>
        <v>727</v>
      </c>
      <c r="H12" s="391"/>
      <c r="I12" s="182"/>
    </row>
    <row r="13" spans="1:21" ht="13.8" x14ac:dyDescent="0.25">
      <c r="A13" s="164"/>
      <c r="B13" s="176"/>
      <c r="C13" s="159"/>
      <c r="D13" s="159"/>
      <c r="E13" s="159"/>
      <c r="F13" s="159"/>
      <c r="G13" s="179"/>
      <c r="H13" s="179"/>
      <c r="I13" s="182"/>
    </row>
    <row r="14" spans="1:21" ht="13.8" x14ac:dyDescent="0.25">
      <c r="A14" s="90"/>
      <c r="B14" s="45"/>
      <c r="C14" s="136"/>
      <c r="D14" s="136"/>
      <c r="E14" s="136"/>
      <c r="F14" s="136"/>
      <c r="G14" s="96"/>
      <c r="H14" s="96"/>
      <c r="I14" s="97"/>
    </row>
    <row r="15" spans="1:21" ht="13.8" x14ac:dyDescent="0.25">
      <c r="A15" s="165"/>
      <c r="B15" s="392" t="s">
        <v>874</v>
      </c>
      <c r="C15" s="392"/>
      <c r="D15" s="392"/>
      <c r="E15" s="392"/>
      <c r="F15" s="392"/>
      <c r="G15" s="392"/>
      <c r="H15" s="392"/>
      <c r="I15" s="393"/>
    </row>
    <row r="16" spans="1:21" ht="13.8" x14ac:dyDescent="0.25">
      <c r="A16" s="101"/>
      <c r="B16" s="127"/>
      <c r="C16" s="296" t="s">
        <v>814</v>
      </c>
      <c r="D16" s="296"/>
      <c r="E16" s="296"/>
      <c r="F16" s="296"/>
      <c r="G16" s="385"/>
      <c r="H16" s="385"/>
      <c r="I16" s="97"/>
    </row>
    <row r="17" spans="1:9" ht="13.8" x14ac:dyDescent="0.25">
      <c r="A17" s="101"/>
      <c r="B17" s="127"/>
      <c r="C17" s="295" t="s">
        <v>815</v>
      </c>
      <c r="D17" s="295"/>
      <c r="E17" s="295"/>
      <c r="F17" s="295"/>
      <c r="G17" s="394"/>
      <c r="H17" s="394"/>
      <c r="I17" s="97"/>
    </row>
    <row r="18" spans="1:9" ht="14.4" x14ac:dyDescent="0.3">
      <c r="A18" s="101"/>
      <c r="B18" s="127"/>
      <c r="C18" s="297" t="s">
        <v>827</v>
      </c>
      <c r="D18" s="297"/>
      <c r="E18" s="297"/>
      <c r="F18" s="297"/>
      <c r="G18" s="405">
        <f>SUM(G16:H17)</f>
        <v>0</v>
      </c>
      <c r="H18" s="405"/>
      <c r="I18" s="97"/>
    </row>
    <row r="19" spans="1:9" ht="14.4" x14ac:dyDescent="0.3">
      <c r="A19" s="101"/>
      <c r="B19" s="127"/>
      <c r="C19" s="163"/>
      <c r="D19" s="163"/>
      <c r="E19" s="163"/>
      <c r="F19" s="163"/>
      <c r="G19" s="124"/>
      <c r="H19" s="124"/>
      <c r="I19" s="97"/>
    </row>
    <row r="20" spans="1:9" x14ac:dyDescent="0.25">
      <c r="A20" s="90"/>
      <c r="B20" s="45"/>
      <c r="C20" s="96"/>
      <c r="D20" s="96"/>
      <c r="E20" s="96"/>
      <c r="F20" s="96"/>
      <c r="G20" s="96"/>
      <c r="H20" s="96"/>
      <c r="I20" s="97"/>
    </row>
    <row r="21" spans="1:9" ht="13.8" x14ac:dyDescent="0.25">
      <c r="A21" s="165"/>
      <c r="B21" s="203" t="s">
        <v>850</v>
      </c>
      <c r="C21" s="203"/>
      <c r="D21" s="203"/>
      <c r="E21" s="203"/>
      <c r="F21" s="203"/>
      <c r="G21" s="203"/>
      <c r="H21" s="203"/>
      <c r="I21" s="166"/>
    </row>
    <row r="22" spans="1:9" ht="13.8" x14ac:dyDescent="0.25">
      <c r="A22" s="101"/>
      <c r="B22" s="127"/>
      <c r="C22" s="296" t="s">
        <v>819</v>
      </c>
      <c r="D22" s="296"/>
      <c r="E22" s="296"/>
      <c r="F22" s="296"/>
      <c r="G22" s="385"/>
      <c r="H22" s="385"/>
      <c r="I22" s="97"/>
    </row>
    <row r="23" spans="1:9" ht="13.8" x14ac:dyDescent="0.25">
      <c r="A23" s="101"/>
      <c r="B23" s="127"/>
      <c r="C23" s="295" t="s">
        <v>818</v>
      </c>
      <c r="D23" s="295"/>
      <c r="E23" s="295"/>
      <c r="F23" s="295"/>
      <c r="G23" s="406"/>
      <c r="H23" s="406"/>
      <c r="I23" s="97"/>
    </row>
    <row r="24" spans="1:9" ht="13.8" x14ac:dyDescent="0.25">
      <c r="A24" s="101"/>
      <c r="B24" s="127"/>
      <c r="C24" s="296" t="s">
        <v>817</v>
      </c>
      <c r="D24" s="296"/>
      <c r="E24" s="296"/>
      <c r="F24" s="296"/>
      <c r="G24" s="385"/>
      <c r="H24" s="385"/>
      <c r="I24" s="97"/>
    </row>
    <row r="25" spans="1:9" ht="13.8" x14ac:dyDescent="0.25">
      <c r="A25" s="101"/>
      <c r="B25" s="127"/>
      <c r="C25" s="310" t="s">
        <v>512</v>
      </c>
      <c r="D25" s="310"/>
      <c r="E25" s="310"/>
      <c r="F25" s="310"/>
      <c r="G25" s="394"/>
      <c r="H25" s="394"/>
      <c r="I25" s="97"/>
    </row>
    <row r="26" spans="1:9" ht="14.4" x14ac:dyDescent="0.3">
      <c r="A26" s="101"/>
      <c r="B26" s="127"/>
      <c r="C26" s="297" t="s">
        <v>827</v>
      </c>
      <c r="D26" s="297"/>
      <c r="E26" s="297"/>
      <c r="F26" s="297"/>
      <c r="G26" s="405">
        <f>SUM(G22:H25)</f>
        <v>0</v>
      </c>
      <c r="H26" s="405"/>
      <c r="I26" s="139"/>
    </row>
    <row r="27" spans="1:9" x14ac:dyDescent="0.25">
      <c r="A27" s="101"/>
      <c r="B27" s="127"/>
      <c r="C27" s="127"/>
      <c r="D27" s="140"/>
      <c r="E27" s="140"/>
      <c r="F27" s="140"/>
      <c r="G27" s="140"/>
      <c r="H27" s="140"/>
      <c r="I27" s="141"/>
    </row>
    <row r="28" spans="1:9" x14ac:dyDescent="0.25">
      <c r="A28" s="101"/>
      <c r="B28" s="127"/>
      <c r="C28" s="127"/>
      <c r="D28" s="140"/>
      <c r="E28" s="140"/>
      <c r="F28" s="140"/>
      <c r="G28" s="140"/>
      <c r="H28" s="140"/>
      <c r="I28" s="141"/>
    </row>
    <row r="29" spans="1:9" x14ac:dyDescent="0.25">
      <c r="A29" s="102"/>
      <c r="B29" s="143"/>
      <c r="C29" s="143"/>
      <c r="D29" s="144"/>
      <c r="E29" s="144"/>
      <c r="F29" s="144"/>
      <c r="G29" s="144"/>
      <c r="H29" s="144"/>
      <c r="I29" s="145"/>
    </row>
    <row r="30" spans="1:9" x14ac:dyDescent="0.25">
      <c r="A30" s="127"/>
      <c r="B30" s="127"/>
      <c r="C30" s="127"/>
      <c r="D30" s="140"/>
      <c r="E30" s="140"/>
      <c r="F30" s="140"/>
      <c r="G30" s="140"/>
      <c r="H30" s="140"/>
      <c r="I30" s="140"/>
    </row>
    <row r="31" spans="1:9" ht="14.4" customHeight="1" x14ac:dyDescent="0.25"/>
    <row r="32" spans="1:9" ht="14.1" customHeight="1" x14ac:dyDescent="0.25">
      <c r="A32" s="188" t="s">
        <v>888</v>
      </c>
    </row>
    <row r="33" spans="1:9" x14ac:dyDescent="0.25">
      <c r="A33" s="299"/>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49" t="s">
        <v>846</v>
      </c>
      <c r="B1" s="350"/>
      <c r="C1" s="350"/>
      <c r="D1" s="350"/>
      <c r="E1" s="350"/>
      <c r="F1" s="350"/>
      <c r="G1" s="350"/>
      <c r="H1" s="347" t="str">
        <f>'CONTACT INFORMATION'!$A$24</f>
        <v>Solano</v>
      </c>
      <c r="I1" s="347"/>
      <c r="J1" s="348"/>
      <c r="K1" s="158"/>
      <c r="L1" s="188"/>
    </row>
    <row r="2" spans="1:15" ht="7.5" customHeight="1" x14ac:dyDescent="0.3">
      <c r="A2" s="57"/>
      <c r="B2" s="57"/>
      <c r="C2" s="57"/>
      <c r="D2" s="57"/>
      <c r="E2" s="57"/>
      <c r="F2" s="57"/>
      <c r="G2" s="57"/>
      <c r="H2" s="57"/>
      <c r="I2" s="57"/>
      <c r="J2" s="57"/>
      <c r="K2" s="223"/>
      <c r="L2" s="188"/>
    </row>
    <row r="3" spans="1:15" ht="13.8" x14ac:dyDescent="0.25">
      <c r="A3" s="416" t="s">
        <v>884</v>
      </c>
      <c r="B3" s="417"/>
      <c r="C3" s="417"/>
      <c r="D3" s="417"/>
      <c r="E3" s="417"/>
      <c r="F3" s="417"/>
      <c r="G3" s="417"/>
      <c r="H3" s="417"/>
      <c r="I3" s="417"/>
      <c r="J3" s="418"/>
    </row>
    <row r="4" spans="1:15" s="210" customFormat="1" ht="13.8" x14ac:dyDescent="0.25">
      <c r="A4" s="224"/>
      <c r="B4" s="184"/>
      <c r="C4" s="184"/>
      <c r="D4" s="184"/>
      <c r="E4" s="184"/>
      <c r="F4" s="184"/>
      <c r="G4" s="184"/>
      <c r="H4" s="184"/>
      <c r="I4" s="184"/>
      <c r="J4" s="185"/>
      <c r="K4" s="127"/>
    </row>
    <row r="5" spans="1:15" s="210" customFormat="1" ht="15" customHeight="1" x14ac:dyDescent="0.25">
      <c r="A5" s="419" t="s">
        <v>837</v>
      </c>
      <c r="B5" s="420"/>
      <c r="C5" s="420"/>
      <c r="D5" s="420"/>
      <c r="E5" s="420"/>
      <c r="F5" s="420"/>
      <c r="G5" s="420"/>
      <c r="H5" s="420"/>
      <c r="I5" s="420"/>
      <c r="J5" s="421"/>
      <c r="K5" s="127"/>
    </row>
    <row r="6" spans="1:15" s="210" customFormat="1" ht="15" customHeight="1" x14ac:dyDescent="0.25">
      <c r="A6" s="422"/>
      <c r="B6" s="423"/>
      <c r="C6" s="423"/>
      <c r="D6" s="423"/>
      <c r="E6" s="423"/>
      <c r="F6" s="423"/>
      <c r="G6" s="423"/>
      <c r="H6" s="423"/>
      <c r="I6" s="423"/>
      <c r="J6" s="424"/>
      <c r="K6" s="127"/>
    </row>
    <row r="7" spans="1:15" s="210" customFormat="1" ht="15" customHeight="1" x14ac:dyDescent="0.25">
      <c r="A7" s="425"/>
      <c r="B7" s="426"/>
      <c r="C7" s="426"/>
      <c r="D7" s="426"/>
      <c r="E7" s="426"/>
      <c r="F7" s="426"/>
      <c r="G7" s="426"/>
      <c r="H7" s="426"/>
      <c r="I7" s="426"/>
      <c r="J7" s="427"/>
      <c r="K7" s="127"/>
    </row>
    <row r="8" spans="1:15" s="210" customFormat="1" ht="15" customHeight="1" x14ac:dyDescent="0.25">
      <c r="A8" s="407" t="s">
        <v>943</v>
      </c>
      <c r="B8" s="408"/>
      <c r="C8" s="408"/>
      <c r="D8" s="408"/>
      <c r="E8" s="408"/>
      <c r="F8" s="408"/>
      <c r="G8" s="408"/>
      <c r="H8" s="408"/>
      <c r="I8" s="408"/>
      <c r="J8" s="409"/>
      <c r="K8" s="127"/>
      <c r="O8" s="225"/>
    </row>
    <row r="9" spans="1:15" s="210" customFormat="1" ht="15" customHeight="1" x14ac:dyDescent="0.25">
      <c r="A9" s="410"/>
      <c r="B9" s="411"/>
      <c r="C9" s="411"/>
      <c r="D9" s="411"/>
      <c r="E9" s="411"/>
      <c r="F9" s="411"/>
      <c r="G9" s="411"/>
      <c r="H9" s="411"/>
      <c r="I9" s="411"/>
      <c r="J9" s="412"/>
      <c r="K9" s="127"/>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0"/>
      <c r="J88" s="91"/>
    </row>
  </sheetData>
  <sheetProtection selectLockedCells="1"/>
  <mergeCells count="5">
    <mergeCell ref="A8:J56"/>
    <mergeCell ref="A3:J3"/>
    <mergeCell ref="A5:J7"/>
    <mergeCell ref="A1:G1"/>
    <mergeCell ref="H1:J1"/>
  </mergeCells>
  <dataValidations xWindow="940" yWindow="55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horizontalDpi="300" verticalDpi="300"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95" zoomScaleNormal="100" workbookViewId="0">
      <selection activeCell="A310"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49" t="s">
        <v>848</v>
      </c>
      <c r="B1" s="350"/>
      <c r="C1" s="350"/>
      <c r="D1" s="350"/>
      <c r="E1" s="350"/>
      <c r="F1" s="350"/>
      <c r="G1" s="350"/>
      <c r="H1" s="347" t="str">
        <f>'CONTACT INFORMATION'!$A$24</f>
        <v>Solano</v>
      </c>
      <c r="I1" s="347"/>
      <c r="J1" s="348"/>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5" t="s">
        <v>836</v>
      </c>
      <c r="B9" s="235"/>
      <c r="C9" s="235"/>
      <c r="D9" s="235"/>
      <c r="E9" s="235"/>
      <c r="F9" s="235"/>
      <c r="G9" s="235"/>
      <c r="H9" s="235"/>
      <c r="I9" s="235"/>
      <c r="J9" s="235"/>
    </row>
    <row r="10" spans="1:13" ht="14.1" customHeight="1" x14ac:dyDescent="0.25">
      <c r="A10" s="235"/>
      <c r="B10" s="235"/>
      <c r="C10" s="235"/>
      <c r="D10" s="235"/>
      <c r="E10" s="235"/>
      <c r="F10" s="235"/>
      <c r="G10" s="235"/>
      <c r="H10" s="235"/>
      <c r="I10" s="235"/>
      <c r="J10" s="235"/>
    </row>
    <row r="11" spans="1:13" ht="14.1" customHeight="1" x14ac:dyDescent="0.25">
      <c r="A11" s="235"/>
      <c r="B11" s="235"/>
      <c r="C11" s="235"/>
      <c r="D11" s="235"/>
      <c r="E11" s="235"/>
      <c r="F11" s="235"/>
      <c r="G11" s="235"/>
      <c r="H11" s="235"/>
      <c r="I11" s="235"/>
      <c r="J11" s="235"/>
    </row>
    <row r="12" spans="1:13" ht="12.75" customHeight="1" x14ac:dyDescent="0.25">
      <c r="A12" s="121"/>
      <c r="B12" s="121"/>
      <c r="C12" s="121"/>
      <c r="D12" s="121"/>
      <c r="E12" s="121"/>
      <c r="F12" s="121"/>
      <c r="G12" s="121"/>
      <c r="H12" s="121"/>
      <c r="I12" s="121"/>
      <c r="J12" s="121"/>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5"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8"/>
      <c r="B59" s="208"/>
      <c r="C59" s="208"/>
      <c r="D59" s="208"/>
      <c r="E59" s="208"/>
      <c r="F59" s="208"/>
      <c r="G59" s="208"/>
      <c r="H59" s="208"/>
      <c r="I59" s="208"/>
      <c r="J59" s="208"/>
      <c r="K59" s="208"/>
    </row>
    <row r="60" spans="1:11" x14ac:dyDescent="0.25">
      <c r="A60" s="121"/>
      <c r="B60" s="121"/>
      <c r="C60" s="121"/>
      <c r="D60" s="121"/>
      <c r="E60" s="121"/>
      <c r="F60" s="121"/>
      <c r="G60" s="121"/>
      <c r="H60" s="121"/>
      <c r="I60" s="121"/>
      <c r="J60" s="121"/>
    </row>
    <row r="61" spans="1:11" x14ac:dyDescent="0.25">
      <c r="A61" s="121"/>
      <c r="B61" s="121"/>
      <c r="C61" s="121"/>
      <c r="D61" s="121"/>
      <c r="E61" s="121"/>
      <c r="F61" s="121"/>
      <c r="G61" s="121"/>
      <c r="H61" s="121"/>
      <c r="I61" s="121"/>
      <c r="J61" s="121"/>
    </row>
    <row r="62" spans="1:11" x14ac:dyDescent="0.25">
      <c r="A62" s="121"/>
      <c r="B62" s="121"/>
      <c r="C62" s="121"/>
      <c r="D62" s="121"/>
      <c r="E62" s="121"/>
      <c r="F62" s="121"/>
      <c r="G62" s="121"/>
      <c r="H62" s="121"/>
      <c r="I62" s="121"/>
      <c r="J62" s="121"/>
    </row>
    <row r="63" spans="1:11" x14ac:dyDescent="0.25">
      <c r="A63" s="121"/>
      <c r="B63" s="121"/>
      <c r="C63" s="121"/>
      <c r="D63" s="121"/>
      <c r="E63" s="121"/>
      <c r="F63" s="121"/>
      <c r="G63" s="121"/>
      <c r="H63" s="121"/>
      <c r="I63" s="121"/>
      <c r="J63" s="121"/>
    </row>
    <row r="64" spans="1:11" ht="12.75" customHeight="1" x14ac:dyDescent="0.25">
      <c r="I64" s="452"/>
      <c r="J64" s="453"/>
    </row>
    <row r="65" spans="1:10" ht="15.75" customHeight="1" x14ac:dyDescent="0.3">
      <c r="A65" s="349" t="s">
        <v>848</v>
      </c>
      <c r="B65" s="350"/>
      <c r="C65" s="350"/>
      <c r="D65" s="350"/>
      <c r="E65" s="350"/>
      <c r="F65" s="350"/>
      <c r="G65" s="350"/>
      <c r="H65" s="347" t="str">
        <f>'CONTACT INFORMATION'!$A$24</f>
        <v>Solano</v>
      </c>
      <c r="I65" s="347"/>
      <c r="J65" s="348"/>
    </row>
    <row r="66" spans="1:10" ht="12" customHeight="1" x14ac:dyDescent="0.25">
      <c r="A66" s="73"/>
      <c r="B66" s="73"/>
      <c r="C66" s="73"/>
      <c r="D66" s="73"/>
      <c r="E66" s="73"/>
      <c r="F66" s="73"/>
      <c r="G66" s="73"/>
      <c r="H66" s="73"/>
      <c r="I66" s="73"/>
      <c r="J66" s="73"/>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x14ac:dyDescent="0.25">
      <c r="A69" s="56"/>
      <c r="B69" s="279"/>
      <c r="C69" s="279"/>
      <c r="D69" s="279"/>
      <c r="E69" s="279"/>
      <c r="F69" s="279"/>
      <c r="G69" s="279"/>
      <c r="H69" s="279"/>
      <c r="I69" s="279"/>
      <c r="J69" s="56"/>
    </row>
    <row r="70" spans="1:10" ht="12.9" customHeight="1" x14ac:dyDescent="0.25">
      <c r="A70" s="56"/>
      <c r="B70" s="114"/>
      <c r="C70" s="114"/>
      <c r="D70" s="114"/>
      <c r="E70" s="114"/>
      <c r="F70" s="114"/>
      <c r="G70" s="114"/>
      <c r="H70" s="114"/>
      <c r="I70" s="114"/>
      <c r="J70" s="114"/>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2.9" customHeight="1" x14ac:dyDescent="0.25">
      <c r="A75" s="56"/>
      <c r="B75" s="279"/>
      <c r="C75" s="279"/>
      <c r="D75" s="279"/>
      <c r="E75" s="279"/>
      <c r="F75" s="279"/>
      <c r="G75" s="279"/>
      <c r="H75" s="279"/>
      <c r="I75" s="279"/>
      <c r="J75" s="114"/>
    </row>
    <row r="76" spans="1:10" ht="12.9" customHeight="1" x14ac:dyDescent="0.25">
      <c r="A76" s="56"/>
      <c r="B76" s="114"/>
      <c r="C76" s="114"/>
      <c r="D76" s="114"/>
      <c r="E76" s="114"/>
      <c r="F76" s="114"/>
      <c r="G76" s="114"/>
      <c r="H76" s="114"/>
      <c r="I76" s="114"/>
      <c r="J76" s="114"/>
    </row>
    <row r="77" spans="1:10" ht="12.75" customHeight="1" x14ac:dyDescent="0.25">
      <c r="A77" s="45"/>
      <c r="B77" s="279" t="s">
        <v>833</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2.9" customHeight="1" x14ac:dyDescent="0.25">
      <c r="A79" s="45"/>
      <c r="B79" s="279"/>
      <c r="C79" s="279"/>
      <c r="D79" s="279"/>
      <c r="E79" s="279"/>
      <c r="F79" s="279"/>
      <c r="G79" s="279"/>
      <c r="H79" s="279"/>
      <c r="I79" s="279"/>
      <c r="J79" s="114"/>
    </row>
    <row r="80" spans="1:10" ht="12.9" customHeight="1" x14ac:dyDescent="0.25">
      <c r="A80" s="45"/>
      <c r="B80" s="202"/>
      <c r="C80" s="202"/>
      <c r="D80" s="202"/>
      <c r="E80" s="202"/>
      <c r="F80" s="202"/>
      <c r="G80" s="202"/>
      <c r="H80" s="202"/>
      <c r="I80" s="202"/>
      <c r="J80" s="114"/>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4"/>
    </row>
    <row r="85" spans="1:10" ht="12.9" customHeight="1" x14ac:dyDescent="0.25">
      <c r="A85" s="45"/>
      <c r="B85" s="114"/>
      <c r="C85" s="114"/>
      <c r="D85" s="114"/>
      <c r="E85" s="114"/>
      <c r="F85" s="114"/>
      <c r="G85" s="114"/>
      <c r="H85" s="114"/>
      <c r="I85" s="114"/>
      <c r="J85" s="114"/>
    </row>
    <row r="86" spans="1:10" ht="12.75" customHeight="1" x14ac:dyDescent="0.25">
      <c r="A86" s="45"/>
      <c r="B86" s="279" t="s">
        <v>834</v>
      </c>
      <c r="C86" s="279"/>
      <c r="D86" s="279"/>
      <c r="E86" s="279"/>
      <c r="F86" s="279"/>
      <c r="G86" s="279"/>
      <c r="H86" s="279"/>
      <c r="I86" s="279"/>
      <c r="J86" s="73"/>
    </row>
    <row r="87" spans="1:10" x14ac:dyDescent="0.25">
      <c r="A87" s="45"/>
      <c r="B87" s="279"/>
      <c r="C87" s="279"/>
      <c r="D87" s="279"/>
      <c r="E87" s="279"/>
      <c r="F87" s="279"/>
      <c r="G87" s="279"/>
      <c r="H87" s="279"/>
      <c r="I87" s="279"/>
      <c r="J87" s="73"/>
    </row>
    <row r="88" spans="1:10" x14ac:dyDescent="0.25">
      <c r="A88" s="45"/>
      <c r="B88" s="279"/>
      <c r="C88" s="279"/>
      <c r="D88" s="279"/>
      <c r="E88" s="279"/>
      <c r="F88" s="279"/>
      <c r="G88" s="279"/>
      <c r="H88" s="279"/>
      <c r="I88" s="279"/>
      <c r="J88" s="73"/>
    </row>
    <row r="89" spans="1:10" ht="12.9" customHeight="1" x14ac:dyDescent="0.25">
      <c r="A89" s="45"/>
      <c r="B89" s="200"/>
      <c r="C89" s="200"/>
      <c r="D89" s="200"/>
      <c r="E89" s="200"/>
      <c r="F89" s="200"/>
      <c r="G89" s="200"/>
      <c r="H89" s="200"/>
      <c r="I89" s="200"/>
      <c r="J89" s="200"/>
    </row>
    <row r="90" spans="1:10" ht="12.75" customHeight="1" x14ac:dyDescent="0.25">
      <c r="A90" s="45"/>
      <c r="B90" s="279" t="s">
        <v>812</v>
      </c>
      <c r="C90" s="279"/>
      <c r="D90" s="279"/>
      <c r="E90" s="279"/>
      <c r="F90" s="279"/>
      <c r="G90" s="279"/>
      <c r="H90" s="279"/>
      <c r="I90" s="279"/>
      <c r="J90" s="73"/>
    </row>
    <row r="91" spans="1:10" ht="24.75" customHeight="1" x14ac:dyDescent="0.25">
      <c r="A91" s="45"/>
      <c r="B91" s="279"/>
      <c r="C91" s="279"/>
      <c r="D91" s="279"/>
      <c r="E91" s="279"/>
      <c r="F91" s="279"/>
      <c r="G91" s="279"/>
      <c r="H91" s="279"/>
      <c r="I91" s="279"/>
      <c r="J91" s="73"/>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0"/>
      <c r="B102" s="120"/>
      <c r="C102" s="120"/>
      <c r="D102" s="120"/>
      <c r="E102" s="120"/>
      <c r="F102" s="120"/>
      <c r="G102" s="120"/>
      <c r="H102" s="120"/>
      <c r="I102" s="120"/>
      <c r="J102" s="120"/>
    </row>
    <row r="103" spans="1:11" ht="12.75" customHeight="1" x14ac:dyDescent="0.25">
      <c r="A103" s="450" t="s">
        <v>920</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9" t="s">
        <v>848</v>
      </c>
      <c r="B125" s="350"/>
      <c r="C125" s="350"/>
      <c r="D125" s="350"/>
      <c r="E125" s="350"/>
      <c r="F125" s="350"/>
      <c r="G125" s="350"/>
      <c r="H125" s="347" t="str">
        <f>'CONTACT INFORMATION'!$A$24</f>
        <v>Solano</v>
      </c>
      <c r="I125" s="347"/>
      <c r="J125" s="348"/>
      <c r="K125" s="188"/>
      <c r="L125" s="188"/>
    </row>
    <row r="126" spans="1:12" ht="8.4" customHeight="1" x14ac:dyDescent="0.3">
      <c r="A126" s="57"/>
      <c r="B126" s="57"/>
      <c r="C126" s="57"/>
      <c r="D126" s="57"/>
      <c r="E126" s="57"/>
      <c r="F126" s="57"/>
      <c r="G126" s="57"/>
      <c r="H126" s="57"/>
      <c r="I126" s="57"/>
      <c r="J126" s="57"/>
      <c r="K126" s="188"/>
      <c r="L126" s="188"/>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935</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t="s">
        <v>474</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c r="F132" s="448"/>
      <c r="G132" s="448"/>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v>425535</v>
      </c>
      <c r="H134" s="448"/>
      <c r="I134" s="449"/>
      <c r="J134" s="449"/>
    </row>
    <row r="135" spans="1:16" x14ac:dyDescent="0.25">
      <c r="A135" s="502" t="s">
        <v>530</v>
      </c>
      <c r="B135" s="502"/>
      <c r="C135" s="502"/>
      <c r="D135" s="502"/>
      <c r="E135" s="431"/>
      <c r="F135" s="431"/>
      <c r="G135" s="432">
        <v>21892</v>
      </c>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0"/>
    </row>
    <row r="142" spans="1:16" x14ac:dyDescent="0.25">
      <c r="A142" s="469" t="s">
        <v>534</v>
      </c>
      <c r="B142" s="469"/>
      <c r="C142" s="469"/>
      <c r="D142" s="469"/>
      <c r="E142" s="436">
        <f>SUM(E132:E141)</f>
        <v>0</v>
      </c>
      <c r="F142" s="436"/>
      <c r="G142" s="436">
        <f>SUM(G132:G141)</f>
        <v>447427</v>
      </c>
      <c r="H142" s="436"/>
      <c r="I142" s="436">
        <f>SUM(I132:I141)</f>
        <v>0</v>
      </c>
      <c r="J142" s="436"/>
      <c r="L142" s="130"/>
    </row>
    <row r="143" spans="1:16" ht="14.25" customHeight="1" x14ac:dyDescent="0.25">
      <c r="A143" s="485" t="s">
        <v>861</v>
      </c>
      <c r="B143" s="486"/>
      <c r="C143" s="486"/>
      <c r="D143" s="486"/>
      <c r="E143" s="486"/>
      <c r="F143" s="486"/>
      <c r="G143" s="486"/>
      <c r="H143" s="486"/>
      <c r="I143" s="486"/>
      <c r="J143" s="487"/>
      <c r="L143" s="130"/>
    </row>
    <row r="144" spans="1:16" ht="14.25" customHeight="1" x14ac:dyDescent="0.25">
      <c r="A144" s="488" t="s">
        <v>862</v>
      </c>
      <c r="B144" s="489"/>
      <c r="C144" s="489"/>
      <c r="D144" s="489"/>
      <c r="E144" s="489"/>
      <c r="F144" s="489"/>
      <c r="G144" s="489"/>
      <c r="H144" s="489"/>
      <c r="I144" s="489"/>
      <c r="J144" s="490"/>
      <c r="L144" s="130"/>
    </row>
    <row r="145" spans="1:12" ht="14.25" customHeight="1" x14ac:dyDescent="0.25">
      <c r="A145" s="488" t="s">
        <v>863</v>
      </c>
      <c r="B145" s="489"/>
      <c r="C145" s="489"/>
      <c r="D145" s="489"/>
      <c r="E145" s="489"/>
      <c r="F145" s="489"/>
      <c r="G145" s="489"/>
      <c r="H145" s="489"/>
      <c r="I145" s="489"/>
      <c r="J145" s="490"/>
      <c r="L145" s="130"/>
    </row>
    <row r="146" spans="1:12" ht="14.25" customHeight="1" x14ac:dyDescent="0.25">
      <c r="A146" s="491" t="s">
        <v>864</v>
      </c>
      <c r="B146" s="492"/>
      <c r="C146" s="492"/>
      <c r="D146" s="492"/>
      <c r="E146" s="492"/>
      <c r="F146" s="492"/>
      <c r="G146" s="492"/>
      <c r="H146" s="492"/>
      <c r="I146" s="492"/>
      <c r="J146" s="493"/>
      <c r="L146" s="130"/>
    </row>
    <row r="147" spans="1:12" ht="15" customHeight="1" x14ac:dyDescent="0.25">
      <c r="A147" s="460" t="s">
        <v>946</v>
      </c>
      <c r="B147" s="461"/>
      <c r="C147" s="461"/>
      <c r="D147" s="461"/>
      <c r="E147" s="461"/>
      <c r="F147" s="461"/>
      <c r="G147" s="461"/>
      <c r="H147" s="461"/>
      <c r="I147" s="461"/>
      <c r="J147" s="462"/>
      <c r="L147" s="130"/>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0"/>
    </row>
    <row r="158" spans="1:12" ht="15" customHeight="1" x14ac:dyDescent="0.25">
      <c r="A158" s="463"/>
      <c r="B158" s="464"/>
      <c r="C158" s="464"/>
      <c r="D158" s="464"/>
      <c r="E158" s="464"/>
      <c r="F158" s="464"/>
      <c r="G158" s="464"/>
      <c r="H158" s="464"/>
      <c r="I158" s="464"/>
      <c r="J158" s="465"/>
      <c r="L158" s="130"/>
    </row>
    <row r="159" spans="1:12" ht="15" customHeight="1" x14ac:dyDescent="0.25">
      <c r="A159" s="463"/>
      <c r="B159" s="464"/>
      <c r="C159" s="464"/>
      <c r="D159" s="464"/>
      <c r="E159" s="464"/>
      <c r="F159" s="464"/>
      <c r="G159" s="464"/>
      <c r="H159" s="464"/>
      <c r="I159" s="464"/>
      <c r="J159" s="465"/>
      <c r="L159" s="130"/>
    </row>
    <row r="160" spans="1:12" ht="15" customHeight="1" x14ac:dyDescent="0.25">
      <c r="A160" s="463"/>
      <c r="B160" s="464"/>
      <c r="C160" s="464"/>
      <c r="D160" s="464"/>
      <c r="E160" s="464"/>
      <c r="F160" s="464"/>
      <c r="G160" s="464"/>
      <c r="H160" s="464"/>
      <c r="I160" s="464"/>
      <c r="J160" s="465"/>
      <c r="L160" s="130"/>
    </row>
    <row r="161" spans="1:12" ht="15" customHeight="1" x14ac:dyDescent="0.25">
      <c r="A161" s="463"/>
      <c r="B161" s="464"/>
      <c r="C161" s="464"/>
      <c r="D161" s="464"/>
      <c r="E161" s="464"/>
      <c r="F161" s="464"/>
      <c r="G161" s="464"/>
      <c r="H161" s="464"/>
      <c r="I161" s="464"/>
      <c r="J161" s="465"/>
      <c r="L161" s="130"/>
    </row>
    <row r="162" spans="1:12" ht="15" customHeight="1" x14ac:dyDescent="0.25">
      <c r="A162" s="463"/>
      <c r="B162" s="464"/>
      <c r="C162" s="464"/>
      <c r="D162" s="464"/>
      <c r="E162" s="464"/>
      <c r="F162" s="464"/>
      <c r="G162" s="464"/>
      <c r="H162" s="464"/>
      <c r="I162" s="464"/>
      <c r="J162" s="465"/>
      <c r="L162" s="130"/>
    </row>
    <row r="163" spans="1:12" ht="15" customHeight="1" x14ac:dyDescent="0.25">
      <c r="A163" s="463"/>
      <c r="B163" s="464"/>
      <c r="C163" s="464"/>
      <c r="D163" s="464"/>
      <c r="E163" s="464"/>
      <c r="F163" s="464"/>
      <c r="G163" s="464"/>
      <c r="H163" s="464"/>
      <c r="I163" s="464"/>
      <c r="J163" s="465"/>
      <c r="L163" s="130"/>
    </row>
    <row r="164" spans="1:12" ht="15" customHeight="1" x14ac:dyDescent="0.25">
      <c r="A164" s="463"/>
      <c r="B164" s="464"/>
      <c r="C164" s="464"/>
      <c r="D164" s="464"/>
      <c r="E164" s="464"/>
      <c r="F164" s="464"/>
      <c r="G164" s="464"/>
      <c r="H164" s="464"/>
      <c r="I164" s="464"/>
      <c r="J164" s="465"/>
      <c r="L164" s="130"/>
    </row>
    <row r="165" spans="1:12" ht="15" customHeight="1" x14ac:dyDescent="0.25">
      <c r="A165" s="463"/>
      <c r="B165" s="464"/>
      <c r="C165" s="464"/>
      <c r="D165" s="464"/>
      <c r="E165" s="464"/>
      <c r="F165" s="464"/>
      <c r="G165" s="464"/>
      <c r="H165" s="464"/>
      <c r="I165" s="464"/>
      <c r="J165" s="465"/>
      <c r="L165" s="130"/>
    </row>
    <row r="166" spans="1:12" ht="15" customHeight="1" x14ac:dyDescent="0.25">
      <c r="A166" s="463"/>
      <c r="B166" s="464"/>
      <c r="C166" s="464"/>
      <c r="D166" s="464"/>
      <c r="E166" s="464"/>
      <c r="F166" s="464"/>
      <c r="G166" s="464"/>
      <c r="H166" s="464"/>
      <c r="I166" s="464"/>
      <c r="J166" s="465"/>
      <c r="L166" s="130"/>
    </row>
    <row r="167" spans="1:12" ht="15" customHeight="1" x14ac:dyDescent="0.25">
      <c r="A167" s="463"/>
      <c r="B167" s="464"/>
      <c r="C167" s="464"/>
      <c r="D167" s="464"/>
      <c r="E167" s="464"/>
      <c r="F167" s="464"/>
      <c r="G167" s="464"/>
      <c r="H167" s="464"/>
      <c r="I167" s="464"/>
      <c r="J167" s="465"/>
      <c r="L167" s="130"/>
    </row>
    <row r="168" spans="1:12" ht="15" customHeight="1" x14ac:dyDescent="0.25">
      <c r="A168" s="463"/>
      <c r="B168" s="464"/>
      <c r="C168" s="464"/>
      <c r="D168" s="464"/>
      <c r="E168" s="464"/>
      <c r="F168" s="464"/>
      <c r="G168" s="464"/>
      <c r="H168" s="464"/>
      <c r="I168" s="464"/>
      <c r="J168" s="465"/>
      <c r="L168" s="130"/>
    </row>
    <row r="169" spans="1:12" ht="15" customHeight="1" x14ac:dyDescent="0.25">
      <c r="A169" s="463"/>
      <c r="B169" s="464"/>
      <c r="C169" s="464"/>
      <c r="D169" s="464"/>
      <c r="E169" s="464"/>
      <c r="F169" s="464"/>
      <c r="G169" s="464"/>
      <c r="H169" s="464"/>
      <c r="I169" s="464"/>
      <c r="J169" s="465"/>
      <c r="L169" s="130"/>
    </row>
    <row r="170" spans="1:12" ht="15" customHeight="1" x14ac:dyDescent="0.25">
      <c r="A170" s="463"/>
      <c r="B170" s="464"/>
      <c r="C170" s="464"/>
      <c r="D170" s="464"/>
      <c r="E170" s="464"/>
      <c r="F170" s="464"/>
      <c r="G170" s="464"/>
      <c r="H170" s="464"/>
      <c r="I170" s="464"/>
      <c r="J170" s="465"/>
      <c r="K170" s="188"/>
      <c r="L170" s="188"/>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6"/>
      <c r="B175" s="186"/>
      <c r="C175" s="186"/>
      <c r="D175" s="186"/>
      <c r="E175" s="186"/>
      <c r="F175" s="186"/>
      <c r="G175" s="186"/>
      <c r="H175" s="186"/>
      <c r="I175" s="186"/>
      <c r="J175" s="186"/>
    </row>
    <row r="176" spans="1:12" ht="15" customHeight="1" x14ac:dyDescent="0.25">
      <c r="A176" s="186"/>
      <c r="B176" s="186"/>
      <c r="C176" s="186"/>
      <c r="D176" s="186"/>
      <c r="E176" s="186"/>
      <c r="F176" s="186"/>
      <c r="G176" s="186"/>
      <c r="H176" s="186"/>
      <c r="I176" s="186"/>
      <c r="J176" s="186"/>
    </row>
    <row r="177" spans="1:20" ht="15.6" x14ac:dyDescent="0.3">
      <c r="A177" s="349" t="s">
        <v>848</v>
      </c>
      <c r="B177" s="350"/>
      <c r="C177" s="350"/>
      <c r="D177" s="350"/>
      <c r="E177" s="350"/>
      <c r="F177" s="350"/>
      <c r="G177" s="350"/>
      <c r="H177" s="347" t="str">
        <f>'CONTACT INFORMATION'!$A$24</f>
        <v>Solano</v>
      </c>
      <c r="I177" s="347"/>
      <c r="J177" s="348"/>
      <c r="K177" s="221"/>
      <c r="L177" s="221"/>
      <c r="M177" s="221"/>
      <c r="N177" s="221"/>
      <c r="O177" s="221"/>
      <c r="P177" s="221"/>
      <c r="Q177" s="221"/>
      <c r="R177" s="221"/>
      <c r="S177" s="221"/>
      <c r="T177" s="157"/>
    </row>
    <row r="178" spans="1:20" ht="8.1" customHeight="1" x14ac:dyDescent="0.25">
      <c r="A178" s="162"/>
      <c r="B178" s="162"/>
      <c r="C178" s="162"/>
      <c r="D178" s="162"/>
      <c r="E178" s="162"/>
      <c r="F178" s="162"/>
      <c r="G178" s="162"/>
      <c r="H178" s="162"/>
      <c r="I178" s="162"/>
      <c r="J178" s="162"/>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936</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t="s">
        <v>489</v>
      </c>
      <c r="F182" s="471"/>
      <c r="G182" s="471"/>
      <c r="H182" s="471"/>
      <c r="I182" s="471"/>
      <c r="J182" s="472"/>
    </row>
    <row r="183" spans="1:20" s="157" customFormat="1" ht="27" customHeight="1" x14ac:dyDescent="0.25">
      <c r="A183" s="156"/>
      <c r="B183" s="207"/>
      <c r="C183" s="207"/>
      <c r="D183" s="207"/>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v>348666</v>
      </c>
      <c r="H184" s="448"/>
      <c r="I184" s="449"/>
      <c r="J184" s="449"/>
    </row>
    <row r="185" spans="1:20" x14ac:dyDescent="0.25">
      <c r="A185" s="444" t="s">
        <v>528</v>
      </c>
      <c r="B185" s="445"/>
      <c r="C185" s="445"/>
      <c r="D185" s="446"/>
      <c r="E185" s="431"/>
      <c r="F185" s="431"/>
      <c r="G185" s="432">
        <v>203124</v>
      </c>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v>73600</v>
      </c>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625390</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0"/>
      <c r="L195" s="210"/>
      <c r="M195" s="210"/>
      <c r="N195" s="210"/>
      <c r="O195" s="210"/>
      <c r="P195" s="210"/>
      <c r="Q195" s="210"/>
      <c r="R195" s="210"/>
      <c r="S195" s="210"/>
    </row>
    <row r="196" spans="1:19" s="1" customFormat="1" ht="14.25" customHeight="1" x14ac:dyDescent="0.25">
      <c r="A196" s="488" t="s">
        <v>862</v>
      </c>
      <c r="B196" s="489"/>
      <c r="C196" s="489"/>
      <c r="D196" s="489"/>
      <c r="E196" s="489"/>
      <c r="F196" s="489"/>
      <c r="G196" s="489"/>
      <c r="H196" s="489"/>
      <c r="I196" s="489"/>
      <c r="J196" s="490"/>
      <c r="K196" s="210"/>
      <c r="L196" s="210"/>
      <c r="M196" s="210"/>
      <c r="N196" s="210"/>
      <c r="O196" s="210"/>
      <c r="P196" s="210"/>
      <c r="Q196" s="210"/>
      <c r="R196" s="210"/>
      <c r="S196" s="210"/>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299" t="s">
        <v>947</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8"/>
      <c r="L221" s="188"/>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8"/>
      <c r="B227" s="208"/>
      <c r="C227" s="208"/>
      <c r="D227" s="208"/>
      <c r="E227" s="208"/>
      <c r="F227" s="208"/>
      <c r="G227" s="208"/>
      <c r="H227" s="208"/>
      <c r="I227" s="208"/>
      <c r="J227" s="208"/>
    </row>
    <row r="228" spans="1:10" ht="15" customHeight="1" x14ac:dyDescent="0.25">
      <c r="A228" s="208"/>
      <c r="B228" s="208"/>
      <c r="C228" s="208"/>
      <c r="D228" s="208"/>
      <c r="E228" s="208"/>
      <c r="F228" s="208"/>
      <c r="G228" s="208"/>
      <c r="H228" s="208"/>
      <c r="I228" s="208"/>
      <c r="J228" s="208"/>
    </row>
    <row r="229" spans="1:10" ht="15" customHeight="1" x14ac:dyDescent="0.25">
      <c r="A229" s="187"/>
      <c r="B229" s="187"/>
      <c r="C229" s="187"/>
      <c r="D229" s="187"/>
      <c r="E229" s="187"/>
      <c r="F229" s="187"/>
      <c r="G229" s="187"/>
      <c r="H229" s="187"/>
      <c r="I229" s="187"/>
      <c r="J229" s="187"/>
    </row>
    <row r="230" spans="1:10" ht="15.6" x14ac:dyDescent="0.3">
      <c r="A230" s="349" t="s">
        <v>848</v>
      </c>
      <c r="B230" s="350"/>
      <c r="C230" s="350"/>
      <c r="D230" s="350"/>
      <c r="E230" s="350"/>
      <c r="F230" s="350"/>
      <c r="G230" s="350"/>
      <c r="H230" s="347" t="str">
        <f>'CONTACT INFORMATION'!$A$24</f>
        <v>Solano</v>
      </c>
      <c r="I230" s="347"/>
      <c r="J230" s="348"/>
    </row>
    <row r="231" spans="1:10" ht="8.1" customHeight="1" x14ac:dyDescent="0.25">
      <c r="A231" s="162"/>
      <c r="B231" s="162"/>
      <c r="C231" s="162"/>
      <c r="D231" s="162"/>
      <c r="E231" s="162"/>
      <c r="F231" s="162"/>
      <c r="G231" s="162"/>
      <c r="H231" s="162"/>
      <c r="I231" s="162"/>
      <c r="J231" s="162"/>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5" t="s">
        <v>937</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0" t="s">
        <v>480</v>
      </c>
      <c r="F235" s="471"/>
      <c r="G235" s="471"/>
      <c r="H235" s="471"/>
      <c r="I235" s="471"/>
      <c r="J235" s="472"/>
    </row>
    <row r="236" spans="1:10" ht="27" customHeight="1" x14ac:dyDescent="0.25">
      <c r="A236" s="156"/>
      <c r="B236" s="207"/>
      <c r="C236" s="207"/>
      <c r="D236" s="207"/>
      <c r="E236" s="473" t="s">
        <v>535</v>
      </c>
      <c r="F236" s="474"/>
      <c r="G236" s="473" t="s">
        <v>533</v>
      </c>
      <c r="H236" s="474"/>
      <c r="I236" s="475" t="s">
        <v>849</v>
      </c>
      <c r="J236" s="476"/>
    </row>
    <row r="237" spans="1:10" x14ac:dyDescent="0.25">
      <c r="A237" s="440" t="s">
        <v>527</v>
      </c>
      <c r="B237" s="441"/>
      <c r="C237" s="441"/>
      <c r="D237" s="442"/>
      <c r="E237" s="448">
        <v>573712</v>
      </c>
      <c r="F237" s="448"/>
      <c r="G237" s="448"/>
      <c r="H237" s="448"/>
      <c r="I237" s="449"/>
      <c r="J237" s="449"/>
    </row>
    <row r="238" spans="1:10" x14ac:dyDescent="0.25">
      <c r="A238" s="444" t="s">
        <v>528</v>
      </c>
      <c r="B238" s="445"/>
      <c r="C238" s="445"/>
      <c r="D238" s="446"/>
      <c r="E238" s="431">
        <v>211618</v>
      </c>
      <c r="F238" s="431"/>
      <c r="G238" s="432"/>
      <c r="H238" s="432"/>
      <c r="I238" s="447"/>
      <c r="J238" s="447"/>
    </row>
    <row r="239" spans="1:10" x14ac:dyDescent="0.25">
      <c r="A239" s="440" t="s">
        <v>529</v>
      </c>
      <c r="B239" s="441"/>
      <c r="C239" s="441"/>
      <c r="D239" s="442"/>
      <c r="E239" s="448">
        <v>43813</v>
      </c>
      <c r="F239" s="448"/>
      <c r="G239" s="448"/>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v>32181</v>
      </c>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861324</v>
      </c>
      <c r="F247" s="436"/>
      <c r="G247" s="436">
        <f>SUM(G237:G246)</f>
        <v>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299" t="s">
        <v>948</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49" t="s">
        <v>848</v>
      </c>
      <c r="B288" s="350"/>
      <c r="C288" s="350"/>
      <c r="D288" s="350"/>
      <c r="E288" s="350"/>
      <c r="F288" s="350"/>
      <c r="G288" s="350"/>
      <c r="H288" s="347" t="str">
        <f>'CONTACT INFORMATION'!$A$24</f>
        <v>Solano</v>
      </c>
      <c r="I288" s="347"/>
      <c r="J288" s="348"/>
    </row>
    <row r="289" spans="1:10" ht="8.1" customHeight="1" x14ac:dyDescent="0.25">
      <c r="A289" s="162"/>
      <c r="B289" s="162"/>
      <c r="C289" s="162"/>
      <c r="D289" s="162"/>
      <c r="E289" s="162"/>
      <c r="F289" s="162"/>
      <c r="G289" s="162"/>
      <c r="H289" s="162"/>
      <c r="I289" s="162"/>
      <c r="J289" s="162"/>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494</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0" t="s">
        <v>494</v>
      </c>
      <c r="F293" s="471"/>
      <c r="G293" s="471"/>
      <c r="H293" s="471"/>
      <c r="I293" s="471"/>
      <c r="J293" s="472"/>
    </row>
    <row r="294" spans="1:10" ht="27" customHeight="1" x14ac:dyDescent="0.25">
      <c r="A294" s="156"/>
      <c r="B294" s="207"/>
      <c r="C294" s="207"/>
      <c r="D294" s="207"/>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v>368616</v>
      </c>
      <c r="F297" s="448"/>
      <c r="G297" s="448">
        <v>217008</v>
      </c>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368616</v>
      </c>
      <c r="F305" s="436"/>
      <c r="G305" s="436">
        <f>SUM(G295:G304)</f>
        <v>217008</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299" t="s">
        <v>944</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49" t="s">
        <v>848</v>
      </c>
      <c r="B346" s="350"/>
      <c r="C346" s="350"/>
      <c r="D346" s="350"/>
      <c r="E346" s="350"/>
      <c r="F346" s="350"/>
      <c r="G346" s="350"/>
      <c r="H346" s="347" t="str">
        <f>'CONTACT INFORMATION'!$A$24</f>
        <v>Solano</v>
      </c>
      <c r="I346" s="347"/>
      <c r="J346" s="348"/>
    </row>
    <row r="347" spans="1:10" ht="8.1" customHeight="1" x14ac:dyDescent="0.25">
      <c r="A347" s="162"/>
      <c r="B347" s="162"/>
      <c r="C347" s="162"/>
      <c r="D347" s="162"/>
      <c r="E347" s="162"/>
      <c r="F347" s="162"/>
      <c r="G347" s="162"/>
      <c r="H347" s="162"/>
      <c r="I347" s="162"/>
      <c r="J347" s="162"/>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t="s">
        <v>938</v>
      </c>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0" t="s">
        <v>536</v>
      </c>
      <c r="F351" s="471"/>
      <c r="G351" s="471"/>
      <c r="H351" s="471"/>
      <c r="I351" s="471"/>
      <c r="J351" s="472"/>
    </row>
    <row r="352" spans="1:10" ht="27" customHeight="1" x14ac:dyDescent="0.25">
      <c r="A352" s="156"/>
      <c r="B352" s="207"/>
      <c r="C352" s="207"/>
      <c r="D352" s="207"/>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v>159064</v>
      </c>
      <c r="F356" s="431"/>
      <c r="G356" s="432">
        <v>159064</v>
      </c>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159064</v>
      </c>
      <c r="F363" s="436"/>
      <c r="G363" s="436">
        <f>SUM(G353:G362)</f>
        <v>159064</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299" t="s">
        <v>951</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49" t="s">
        <v>848</v>
      </c>
      <c r="B404" s="350"/>
      <c r="C404" s="350"/>
      <c r="D404" s="350"/>
      <c r="E404" s="350"/>
      <c r="F404" s="350"/>
      <c r="G404" s="350"/>
      <c r="H404" s="347" t="str">
        <f>'CONTACT INFORMATION'!$A$24</f>
        <v>Solano</v>
      </c>
      <c r="I404" s="347"/>
      <c r="J404" s="348"/>
    </row>
    <row r="405" spans="1:10" ht="8.1" customHeight="1" x14ac:dyDescent="0.25">
      <c r="A405" s="162"/>
      <c r="B405" s="162"/>
      <c r="C405" s="162"/>
      <c r="D405" s="162"/>
      <c r="E405" s="162"/>
      <c r="F405" s="162"/>
      <c r="G405" s="162"/>
      <c r="H405" s="162"/>
      <c r="I405" s="162"/>
      <c r="J405" s="162"/>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t="s">
        <v>939</v>
      </c>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0" t="s">
        <v>501</v>
      </c>
      <c r="F409" s="471"/>
      <c r="G409" s="471"/>
      <c r="H409" s="471"/>
      <c r="I409" s="471"/>
      <c r="J409" s="472"/>
    </row>
    <row r="410" spans="1:10" ht="27" customHeight="1" x14ac:dyDescent="0.25">
      <c r="A410" s="156"/>
      <c r="B410" s="207"/>
      <c r="C410" s="207"/>
      <c r="D410" s="207"/>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v>86000</v>
      </c>
      <c r="F414" s="431"/>
      <c r="G414" s="432">
        <v>61875</v>
      </c>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86000</v>
      </c>
      <c r="F421" s="436"/>
      <c r="G421" s="436">
        <f>SUM(G411:G420)</f>
        <v>61875</v>
      </c>
      <c r="H421" s="436"/>
      <c r="I421" s="436">
        <f>SUM(I411:I420)</f>
        <v>0</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299" t="s">
        <v>949</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49" t="s">
        <v>848</v>
      </c>
      <c r="B462" s="350"/>
      <c r="C462" s="350"/>
      <c r="D462" s="350"/>
      <c r="E462" s="350"/>
      <c r="F462" s="350"/>
      <c r="G462" s="350"/>
      <c r="H462" s="347" t="str">
        <f>'CONTACT INFORMATION'!$A$24</f>
        <v>Solano</v>
      </c>
      <c r="I462" s="347"/>
      <c r="J462" s="348"/>
    </row>
    <row r="463" spans="1:10" ht="8.1" customHeight="1" x14ac:dyDescent="0.25">
      <c r="A463" s="162"/>
      <c r="B463" s="162"/>
      <c r="C463" s="162"/>
      <c r="D463" s="162"/>
      <c r="E463" s="162"/>
      <c r="F463" s="162"/>
      <c r="G463" s="162"/>
      <c r="H463" s="162"/>
      <c r="I463" s="162"/>
      <c r="J463" s="162"/>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t="s">
        <v>482</v>
      </c>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0" t="s">
        <v>482</v>
      </c>
      <c r="F467" s="471"/>
      <c r="G467" s="471"/>
      <c r="H467" s="471"/>
      <c r="I467" s="471"/>
      <c r="J467" s="472"/>
    </row>
    <row r="468" spans="1:10" ht="27" customHeight="1" x14ac:dyDescent="0.25">
      <c r="A468" s="156"/>
      <c r="B468" s="207"/>
      <c r="C468" s="207"/>
      <c r="D468" s="207"/>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v>96861</v>
      </c>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96861</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299" t="s">
        <v>945</v>
      </c>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49" t="s">
        <v>848</v>
      </c>
      <c r="B520" s="350"/>
      <c r="C520" s="350"/>
      <c r="D520" s="350"/>
      <c r="E520" s="350"/>
      <c r="F520" s="350"/>
      <c r="G520" s="350"/>
      <c r="H520" s="347" t="str">
        <f>'CONTACT INFORMATION'!$A$24</f>
        <v>Solano</v>
      </c>
      <c r="I520" s="347"/>
      <c r="J520" s="348"/>
    </row>
    <row r="521" spans="1:10" ht="8.1" customHeight="1" x14ac:dyDescent="0.25">
      <c r="A521" s="162"/>
      <c r="B521" s="162"/>
      <c r="C521" s="162"/>
      <c r="D521" s="162"/>
      <c r="E521" s="162"/>
      <c r="F521" s="162"/>
      <c r="G521" s="162"/>
      <c r="H521" s="162"/>
      <c r="I521" s="162"/>
      <c r="J521" s="162"/>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t="s">
        <v>940</v>
      </c>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0" t="s">
        <v>510</v>
      </c>
      <c r="F525" s="471"/>
      <c r="G525" s="471"/>
      <c r="H525" s="471"/>
      <c r="I525" s="471"/>
      <c r="J525" s="472"/>
    </row>
    <row r="526" spans="1:10" ht="27" customHeight="1" x14ac:dyDescent="0.25">
      <c r="A526" s="156"/>
      <c r="B526" s="207"/>
      <c r="C526" s="207"/>
      <c r="D526" s="207"/>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v>25594</v>
      </c>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25594</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299" t="s">
        <v>950</v>
      </c>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49" t="s">
        <v>848</v>
      </c>
      <c r="B578" s="350"/>
      <c r="C578" s="350"/>
      <c r="D578" s="350"/>
      <c r="E578" s="350"/>
      <c r="F578" s="350"/>
      <c r="G578" s="350"/>
      <c r="H578" s="347" t="str">
        <f>'CONTACT INFORMATION'!$A$24</f>
        <v>Solano</v>
      </c>
      <c r="I578" s="347"/>
      <c r="J578" s="348"/>
    </row>
    <row r="579" spans="1:10" ht="8.1" customHeight="1" x14ac:dyDescent="0.25">
      <c r="A579" s="162"/>
      <c r="B579" s="162"/>
      <c r="C579" s="162"/>
      <c r="D579" s="162"/>
      <c r="E579" s="162"/>
      <c r="F579" s="162"/>
      <c r="G579" s="162"/>
      <c r="H579" s="162"/>
      <c r="I579" s="162"/>
      <c r="J579" s="162"/>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t="s">
        <v>507</v>
      </c>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0" t="s">
        <v>507</v>
      </c>
      <c r="F583" s="471"/>
      <c r="G583" s="471"/>
      <c r="H583" s="471"/>
      <c r="I583" s="471"/>
      <c r="J583" s="472"/>
    </row>
    <row r="584" spans="1:10" ht="27" customHeight="1" x14ac:dyDescent="0.25">
      <c r="A584" s="156"/>
      <c r="B584" s="207"/>
      <c r="C584" s="207"/>
      <c r="D584" s="207"/>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v>3359</v>
      </c>
      <c r="F586" s="431"/>
      <c r="G586" s="432">
        <v>10375</v>
      </c>
      <c r="H586" s="432"/>
      <c r="I586" s="447"/>
      <c r="J586" s="447"/>
    </row>
    <row r="587" spans="1:10" x14ac:dyDescent="0.25">
      <c r="A587" s="440" t="s">
        <v>529</v>
      </c>
      <c r="B587" s="441"/>
      <c r="C587" s="441"/>
      <c r="D587" s="442"/>
      <c r="E587" s="448"/>
      <c r="F587" s="448"/>
      <c r="G587" s="448">
        <v>39880</v>
      </c>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3359</v>
      </c>
      <c r="F595" s="436"/>
      <c r="G595" s="436">
        <f>SUM(G585:G594)</f>
        <v>50255</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299" t="s">
        <v>942</v>
      </c>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49" t="s">
        <v>848</v>
      </c>
      <c r="B636" s="350"/>
      <c r="C636" s="350"/>
      <c r="D636" s="350"/>
      <c r="E636" s="350"/>
      <c r="F636" s="350"/>
      <c r="G636" s="350"/>
      <c r="H636" s="347" t="str">
        <f>'CONTACT INFORMATION'!$A$24</f>
        <v>Solano</v>
      </c>
      <c r="I636" s="347"/>
      <c r="J636" s="348"/>
    </row>
    <row r="637" spans="1:10" ht="8.1" customHeight="1" x14ac:dyDescent="0.25">
      <c r="A637" s="162"/>
      <c r="B637" s="162"/>
      <c r="C637" s="162"/>
      <c r="D637" s="162"/>
      <c r="E637" s="162"/>
      <c r="F637" s="162"/>
      <c r="G637" s="162"/>
      <c r="H637" s="162"/>
      <c r="I637" s="162"/>
      <c r="J637" s="162"/>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0"/>
      <c r="F641" s="471"/>
      <c r="G641" s="471"/>
      <c r="H641" s="471"/>
      <c r="I641" s="471"/>
      <c r="J641" s="472"/>
    </row>
    <row r="642" spans="1:10" ht="27" customHeight="1" x14ac:dyDescent="0.25">
      <c r="A642" s="156"/>
      <c r="B642" s="207"/>
      <c r="C642" s="207"/>
      <c r="D642" s="207"/>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299"/>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49" t="s">
        <v>848</v>
      </c>
      <c r="B694" s="350"/>
      <c r="C694" s="350"/>
      <c r="D694" s="350"/>
      <c r="E694" s="350"/>
      <c r="F694" s="350"/>
      <c r="G694" s="350"/>
      <c r="H694" s="347" t="str">
        <f>'CONTACT INFORMATION'!$A$24</f>
        <v>Solano</v>
      </c>
      <c r="I694" s="347"/>
      <c r="J694" s="348"/>
    </row>
    <row r="695" spans="1:10" ht="8.1" customHeight="1" x14ac:dyDescent="0.25">
      <c r="A695" s="162"/>
      <c r="B695" s="162"/>
      <c r="C695" s="162"/>
      <c r="D695" s="162"/>
      <c r="E695" s="162"/>
      <c r="F695" s="162"/>
      <c r="G695" s="162"/>
      <c r="H695" s="162"/>
      <c r="I695" s="162"/>
      <c r="J695" s="162"/>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0"/>
      <c r="F699" s="471"/>
      <c r="G699" s="471"/>
      <c r="H699" s="471"/>
      <c r="I699" s="471"/>
      <c r="J699" s="472"/>
    </row>
    <row r="700" spans="1:10" ht="27" customHeight="1" x14ac:dyDescent="0.25">
      <c r="A700" s="156"/>
      <c r="B700" s="207"/>
      <c r="C700" s="207"/>
      <c r="D700" s="207"/>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299"/>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49" t="s">
        <v>848</v>
      </c>
      <c r="B752" s="350"/>
      <c r="C752" s="350"/>
      <c r="D752" s="350"/>
      <c r="E752" s="350"/>
      <c r="F752" s="350"/>
      <c r="G752" s="350"/>
      <c r="H752" s="347" t="str">
        <f>'CONTACT INFORMATION'!$A$24</f>
        <v>Solano</v>
      </c>
      <c r="I752" s="347"/>
      <c r="J752" s="348"/>
    </row>
    <row r="753" spans="1:10" ht="8.1" customHeight="1" x14ac:dyDescent="0.25">
      <c r="A753" s="162"/>
      <c r="B753" s="162"/>
      <c r="C753" s="162"/>
      <c r="D753" s="162"/>
      <c r="E753" s="162"/>
      <c r="F753" s="162"/>
      <c r="G753" s="162"/>
      <c r="H753" s="162"/>
      <c r="I753" s="162"/>
      <c r="J753" s="162"/>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0"/>
      <c r="F757" s="471"/>
      <c r="G757" s="471"/>
      <c r="H757" s="471"/>
      <c r="I757" s="471"/>
      <c r="J757" s="472"/>
    </row>
    <row r="758" spans="1:10" ht="27" customHeight="1" x14ac:dyDescent="0.25">
      <c r="A758" s="156"/>
      <c r="B758" s="207"/>
      <c r="C758" s="207"/>
      <c r="D758" s="207"/>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299"/>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49" t="s">
        <v>848</v>
      </c>
      <c r="B810" s="350"/>
      <c r="C810" s="350"/>
      <c r="D810" s="350"/>
      <c r="E810" s="350"/>
      <c r="F810" s="350"/>
      <c r="G810" s="350"/>
      <c r="H810" s="347" t="str">
        <f>'CONTACT INFORMATION'!$A$24</f>
        <v>Solano</v>
      </c>
      <c r="I810" s="347"/>
      <c r="J810" s="348"/>
    </row>
    <row r="811" spans="1:10" ht="8.1" customHeight="1" x14ac:dyDescent="0.25">
      <c r="A811" s="162"/>
      <c r="B811" s="162"/>
      <c r="C811" s="162"/>
      <c r="D811" s="162"/>
      <c r="E811" s="162"/>
      <c r="F811" s="162"/>
      <c r="G811" s="162"/>
      <c r="H811" s="162"/>
      <c r="I811" s="162"/>
      <c r="J811" s="162"/>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0"/>
      <c r="F815" s="471"/>
      <c r="G815" s="471"/>
      <c r="H815" s="471"/>
      <c r="I815" s="471"/>
      <c r="J815" s="472"/>
    </row>
    <row r="816" spans="1:10" ht="27" customHeight="1" x14ac:dyDescent="0.25">
      <c r="A816" s="156"/>
      <c r="B816" s="207"/>
      <c r="C816" s="207"/>
      <c r="D816" s="207"/>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299"/>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49" t="s">
        <v>848</v>
      </c>
      <c r="B868" s="350"/>
      <c r="C868" s="350"/>
      <c r="D868" s="350"/>
      <c r="E868" s="350"/>
      <c r="F868" s="350"/>
      <c r="G868" s="350"/>
      <c r="H868" s="347" t="str">
        <f>'CONTACT INFORMATION'!$A$24</f>
        <v>Solano</v>
      </c>
      <c r="I868" s="347"/>
      <c r="J868" s="348"/>
    </row>
    <row r="869" spans="1:10" ht="8.1" customHeight="1" x14ac:dyDescent="0.25">
      <c r="A869" s="199"/>
      <c r="B869" s="200"/>
      <c r="C869" s="200"/>
      <c r="D869" s="200"/>
      <c r="E869" s="200"/>
      <c r="F869" s="200"/>
      <c r="G869" s="200"/>
      <c r="H869" s="200"/>
      <c r="I869" s="200"/>
      <c r="J869" s="201"/>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0"/>
      <c r="F873" s="471"/>
      <c r="G873" s="471"/>
      <c r="H873" s="471"/>
      <c r="I873" s="471"/>
      <c r="J873" s="472"/>
    </row>
    <row r="874" spans="1:10" ht="27" customHeight="1" x14ac:dyDescent="0.25">
      <c r="A874" s="156"/>
      <c r="B874" s="207"/>
      <c r="C874" s="207"/>
      <c r="D874" s="207"/>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299"/>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49" t="s">
        <v>848</v>
      </c>
      <c r="B926" s="350"/>
      <c r="C926" s="350"/>
      <c r="D926" s="350"/>
      <c r="E926" s="350"/>
      <c r="F926" s="350"/>
      <c r="G926" s="350"/>
      <c r="H926" s="347" t="str">
        <f>'CONTACT INFORMATION'!$A$24</f>
        <v>Solano</v>
      </c>
      <c r="I926" s="347"/>
      <c r="J926" s="348"/>
    </row>
    <row r="927" spans="1:10" ht="8.4" customHeight="1" x14ac:dyDescent="0.25">
      <c r="A927" s="162"/>
      <c r="B927" s="162"/>
      <c r="C927" s="162"/>
      <c r="D927" s="162"/>
      <c r="E927" s="162"/>
      <c r="F927" s="162"/>
      <c r="G927" s="162"/>
      <c r="H927" s="162"/>
      <c r="I927" s="162"/>
      <c r="J927" s="162"/>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0"/>
      <c r="F931" s="471"/>
      <c r="G931" s="471"/>
      <c r="H931" s="471"/>
      <c r="I931" s="471"/>
      <c r="J931" s="472"/>
    </row>
    <row r="932" spans="1:10" ht="27" customHeight="1" x14ac:dyDescent="0.25">
      <c r="A932" s="156"/>
      <c r="B932" s="207"/>
      <c r="C932" s="207"/>
      <c r="D932" s="207"/>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299"/>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49" t="s">
        <v>848</v>
      </c>
      <c r="B1" s="350"/>
      <c r="C1" s="350"/>
      <c r="D1" s="350"/>
      <c r="E1" s="350"/>
      <c r="F1" s="350"/>
      <c r="G1" s="350"/>
      <c r="H1" s="347" t="str">
        <f>'CONTACT INFORMATION'!$A$24</f>
        <v>Solano</v>
      </c>
      <c r="I1" s="347"/>
      <c r="J1" s="348"/>
    </row>
    <row r="2" spans="1:10" x14ac:dyDescent="0.25">
      <c r="A2" s="162"/>
      <c r="B2" s="162"/>
      <c r="C2" s="162"/>
      <c r="D2" s="162"/>
      <c r="E2" s="162"/>
      <c r="F2" s="162"/>
      <c r="G2" s="162"/>
      <c r="H2" s="162"/>
      <c r="I2" s="162"/>
      <c r="J2" s="162"/>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6"/>
      <c r="B7" s="207"/>
      <c r="C7" s="207"/>
      <c r="D7" s="207"/>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299"/>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6"/>
      <c r="B55" s="226"/>
      <c r="C55" s="226"/>
      <c r="D55" s="226"/>
      <c r="E55" s="226"/>
      <c r="F55" s="226"/>
      <c r="G55" s="226"/>
      <c r="H55" s="226"/>
      <c r="I55" s="226"/>
      <c r="J55" s="226"/>
    </row>
    <row r="56" spans="1:10" ht="15.6" x14ac:dyDescent="0.3">
      <c r="A56" s="349" t="s">
        <v>848</v>
      </c>
      <c r="B56" s="350"/>
      <c r="C56" s="350"/>
      <c r="D56" s="350"/>
      <c r="E56" s="350"/>
      <c r="F56" s="350"/>
      <c r="G56" s="350"/>
      <c r="H56" s="347" t="str">
        <f>'CONTACT INFORMATION'!$A$24</f>
        <v>Solano</v>
      </c>
      <c r="I56" s="347"/>
      <c r="J56" s="348"/>
    </row>
    <row r="57" spans="1:10" x14ac:dyDescent="0.25">
      <c r="A57" s="162"/>
      <c r="B57" s="162"/>
      <c r="C57" s="162"/>
      <c r="D57" s="162"/>
      <c r="E57" s="162"/>
      <c r="F57" s="162"/>
      <c r="G57" s="162"/>
      <c r="H57" s="162"/>
      <c r="I57" s="162"/>
      <c r="J57" s="162"/>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6"/>
      <c r="B62" s="207"/>
      <c r="C62" s="207"/>
      <c r="D62" s="207"/>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299"/>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49" t="s">
        <v>848</v>
      </c>
      <c r="B112" s="350"/>
      <c r="C112" s="350"/>
      <c r="D112" s="350"/>
      <c r="E112" s="350"/>
      <c r="F112" s="350"/>
      <c r="G112" s="350"/>
      <c r="H112" s="347" t="str">
        <f>'CONTACT INFORMATION'!$A$24</f>
        <v>Solano</v>
      </c>
      <c r="I112" s="347"/>
      <c r="J112" s="348"/>
    </row>
    <row r="113" spans="1:10" x14ac:dyDescent="0.25">
      <c r="A113" s="162"/>
      <c r="B113" s="162"/>
      <c r="C113" s="162"/>
      <c r="D113" s="162"/>
      <c r="E113" s="162"/>
      <c r="F113" s="162"/>
      <c r="G113" s="162"/>
      <c r="H113" s="162"/>
      <c r="I113" s="162"/>
      <c r="J113" s="162"/>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6"/>
      <c r="B118" s="207"/>
      <c r="C118" s="207"/>
      <c r="D118" s="207"/>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299"/>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49" t="s">
        <v>848</v>
      </c>
      <c r="B167" s="350"/>
      <c r="C167" s="350"/>
      <c r="D167" s="350"/>
      <c r="E167" s="350"/>
      <c r="F167" s="350"/>
      <c r="G167" s="350"/>
      <c r="H167" s="347" t="str">
        <f>'CONTACT INFORMATION'!$A$24</f>
        <v>Solano</v>
      </c>
      <c r="I167" s="347"/>
      <c r="J167" s="348"/>
    </row>
    <row r="168" spans="1:10" x14ac:dyDescent="0.25">
      <c r="A168" s="162"/>
      <c r="B168" s="162"/>
      <c r="C168" s="162"/>
      <c r="D168" s="162"/>
      <c r="E168" s="162"/>
      <c r="F168" s="162"/>
      <c r="G168" s="162"/>
      <c r="H168" s="162"/>
      <c r="I168" s="162"/>
      <c r="J168" s="162"/>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6"/>
      <c r="B173" s="207"/>
      <c r="C173" s="207"/>
      <c r="D173" s="207"/>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299"/>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49" t="s">
        <v>848</v>
      </c>
      <c r="B222" s="350"/>
      <c r="C222" s="350"/>
      <c r="D222" s="350"/>
      <c r="E222" s="350"/>
      <c r="F222" s="350"/>
      <c r="G222" s="350"/>
      <c r="H222" s="347" t="str">
        <f>'CONTACT INFORMATION'!$A$24</f>
        <v>Solano</v>
      </c>
      <c r="I222" s="347"/>
      <c r="J222" s="348"/>
    </row>
    <row r="223" spans="1:10" x14ac:dyDescent="0.25">
      <c r="A223" s="162"/>
      <c r="B223" s="162"/>
      <c r="C223" s="162"/>
      <c r="D223" s="162"/>
      <c r="E223" s="162"/>
      <c r="F223" s="162"/>
      <c r="G223" s="162"/>
      <c r="H223" s="162"/>
      <c r="I223" s="162"/>
      <c r="J223" s="162"/>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6"/>
      <c r="B228" s="207"/>
      <c r="C228" s="207"/>
      <c r="D228" s="207"/>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299"/>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49" t="s">
        <v>848</v>
      </c>
      <c r="B277" s="350"/>
      <c r="C277" s="350"/>
      <c r="D277" s="350"/>
      <c r="E277" s="350"/>
      <c r="F277" s="350"/>
      <c r="G277" s="350"/>
      <c r="H277" s="347" t="str">
        <f>'CONTACT INFORMATION'!$A$24</f>
        <v>Solano</v>
      </c>
      <c r="I277" s="347"/>
      <c r="J277" s="348"/>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2" customHeight="1" x14ac:dyDescent="0.25">
      <c r="A295" s="485" t="s">
        <v>861</v>
      </c>
      <c r="B295" s="552"/>
      <c r="C295" s="552"/>
      <c r="D295" s="552"/>
      <c r="E295" s="552"/>
      <c r="F295" s="552"/>
      <c r="G295" s="552"/>
      <c r="H295" s="552"/>
      <c r="I295" s="552"/>
      <c r="J295" s="553"/>
    </row>
    <row r="296" spans="1:10" ht="13.2" customHeight="1" x14ac:dyDescent="0.25">
      <c r="A296" s="488" t="s">
        <v>862</v>
      </c>
      <c r="B296" s="554"/>
      <c r="C296" s="554"/>
      <c r="D296" s="554"/>
      <c r="E296" s="554"/>
      <c r="F296" s="554"/>
      <c r="G296" s="554"/>
      <c r="H296" s="554"/>
      <c r="I296" s="554"/>
      <c r="J296" s="555"/>
    </row>
    <row r="297" spans="1:10" ht="13.2" customHeight="1" x14ac:dyDescent="0.25">
      <c r="A297" s="488" t="s">
        <v>863</v>
      </c>
      <c r="B297" s="554"/>
      <c r="C297" s="554"/>
      <c r="D297" s="554"/>
      <c r="E297" s="554"/>
      <c r="F297" s="554"/>
      <c r="G297" s="554"/>
      <c r="H297" s="554"/>
      <c r="I297" s="554"/>
      <c r="J297" s="555"/>
    </row>
    <row r="298" spans="1:10" ht="13.2" customHeight="1" x14ac:dyDescent="0.25">
      <c r="A298" s="491" t="s">
        <v>864</v>
      </c>
      <c r="B298" s="556"/>
      <c r="C298" s="556"/>
      <c r="D298" s="556"/>
      <c r="E298" s="556"/>
      <c r="F298" s="556"/>
      <c r="G298" s="556"/>
      <c r="H298" s="556"/>
      <c r="I298" s="556"/>
      <c r="J298" s="557"/>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2"/>
      <c r="B329" s="222"/>
      <c r="C329" s="222"/>
      <c r="D329" s="222"/>
      <c r="E329" s="222"/>
      <c r="F329" s="222"/>
      <c r="G329" s="222"/>
      <c r="H329" s="222"/>
      <c r="I329" s="222"/>
      <c r="J329" s="222"/>
    </row>
    <row r="330" spans="1:10" ht="15.6" x14ac:dyDescent="0.3">
      <c r="A330" s="349" t="s">
        <v>848</v>
      </c>
      <c r="B330" s="350"/>
      <c r="C330" s="350"/>
      <c r="D330" s="350"/>
      <c r="E330" s="350"/>
      <c r="F330" s="350"/>
      <c r="G330" s="350"/>
      <c r="H330" s="347" t="str">
        <f>'CONTACT INFORMATION'!$A$24</f>
        <v>Solano</v>
      </c>
      <c r="I330" s="347"/>
      <c r="J330" s="348"/>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2" customHeight="1" x14ac:dyDescent="0.25">
      <c r="A348" s="485" t="s">
        <v>861</v>
      </c>
      <c r="B348" s="552"/>
      <c r="C348" s="552"/>
      <c r="D348" s="552"/>
      <c r="E348" s="552"/>
      <c r="F348" s="552"/>
      <c r="G348" s="552"/>
      <c r="H348" s="552"/>
      <c r="I348" s="552"/>
      <c r="J348" s="553"/>
    </row>
    <row r="349" spans="1:10" ht="13.2" customHeight="1" x14ac:dyDescent="0.25">
      <c r="A349" s="488" t="s">
        <v>862</v>
      </c>
      <c r="B349" s="554"/>
      <c r="C349" s="554"/>
      <c r="D349" s="554"/>
      <c r="E349" s="554"/>
      <c r="F349" s="554"/>
      <c r="G349" s="554"/>
      <c r="H349" s="554"/>
      <c r="I349" s="554"/>
      <c r="J349" s="555"/>
    </row>
    <row r="350" spans="1:10" ht="13.2" customHeight="1" x14ac:dyDescent="0.25">
      <c r="A350" s="488" t="s">
        <v>863</v>
      </c>
      <c r="B350" s="554"/>
      <c r="C350" s="554"/>
      <c r="D350" s="554"/>
      <c r="E350" s="554"/>
      <c r="F350" s="554"/>
      <c r="G350" s="554"/>
      <c r="H350" s="554"/>
      <c r="I350" s="554"/>
      <c r="J350" s="555"/>
    </row>
    <row r="351" spans="1:10" ht="13.2"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49" t="s">
        <v>848</v>
      </c>
      <c r="B384" s="350"/>
      <c r="C384" s="350"/>
      <c r="D384" s="350"/>
      <c r="E384" s="350"/>
      <c r="F384" s="350"/>
      <c r="G384" s="350"/>
      <c r="H384" s="347" t="str">
        <f>'CONTACT INFORMATION'!$A$24</f>
        <v>Solano</v>
      </c>
      <c r="I384" s="347"/>
      <c r="J384" s="348"/>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2" customHeight="1" x14ac:dyDescent="0.25">
      <c r="A402" s="485" t="s">
        <v>861</v>
      </c>
      <c r="B402" s="552"/>
      <c r="C402" s="552"/>
      <c r="D402" s="552"/>
      <c r="E402" s="552"/>
      <c r="F402" s="552"/>
      <c r="G402" s="552"/>
      <c r="H402" s="552"/>
      <c r="I402" s="552"/>
      <c r="J402" s="553"/>
    </row>
    <row r="403" spans="1:10" ht="13.2" customHeight="1" x14ac:dyDescent="0.25">
      <c r="A403" s="488" t="s">
        <v>862</v>
      </c>
      <c r="B403" s="554"/>
      <c r="C403" s="554"/>
      <c r="D403" s="554"/>
      <c r="E403" s="554"/>
      <c r="F403" s="554"/>
      <c r="G403" s="554"/>
      <c r="H403" s="554"/>
      <c r="I403" s="554"/>
      <c r="J403" s="555"/>
    </row>
    <row r="404" spans="1:10" ht="13.2" customHeight="1" x14ac:dyDescent="0.25">
      <c r="A404" s="488" t="s">
        <v>863</v>
      </c>
      <c r="B404" s="554"/>
      <c r="C404" s="554"/>
      <c r="D404" s="554"/>
      <c r="E404" s="554"/>
      <c r="F404" s="554"/>
      <c r="G404" s="554"/>
      <c r="H404" s="554"/>
      <c r="I404" s="554"/>
      <c r="J404" s="555"/>
    </row>
    <row r="405" spans="1:10" ht="13.2"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6"/>
      <c r="B437" s="186"/>
      <c r="C437" s="186"/>
      <c r="D437" s="186"/>
      <c r="E437" s="186"/>
      <c r="F437" s="186"/>
      <c r="G437" s="186"/>
      <c r="H437" s="186"/>
      <c r="I437" s="186"/>
      <c r="J437" s="186"/>
    </row>
    <row r="438" spans="1:10" ht="15.6" x14ac:dyDescent="0.3">
      <c r="A438" s="349" t="s">
        <v>848</v>
      </c>
      <c r="B438" s="350"/>
      <c r="C438" s="350"/>
      <c r="D438" s="350"/>
      <c r="E438" s="350"/>
      <c r="F438" s="350"/>
      <c r="G438" s="350"/>
      <c r="H438" s="347" t="str">
        <f>'CONTACT INFORMATION'!$A$24</f>
        <v>Solano</v>
      </c>
      <c r="I438" s="347"/>
      <c r="J438" s="348"/>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2" customHeight="1" x14ac:dyDescent="0.25">
      <c r="A456" s="485" t="s">
        <v>861</v>
      </c>
      <c r="B456" s="552"/>
      <c r="C456" s="552"/>
      <c r="D456" s="552"/>
      <c r="E456" s="552"/>
      <c r="F456" s="552"/>
      <c r="G456" s="552"/>
      <c r="H456" s="552"/>
      <c r="I456" s="552"/>
      <c r="J456" s="553"/>
    </row>
    <row r="457" spans="1:10" ht="13.2" customHeight="1" x14ac:dyDescent="0.25">
      <c r="A457" s="488" t="s">
        <v>862</v>
      </c>
      <c r="B457" s="554"/>
      <c r="C457" s="554"/>
      <c r="D457" s="554"/>
      <c r="E457" s="554"/>
      <c r="F457" s="554"/>
      <c r="G457" s="554"/>
      <c r="H457" s="554"/>
      <c r="I457" s="554"/>
      <c r="J457" s="555"/>
    </row>
    <row r="458" spans="1:10" ht="13.2" customHeight="1" x14ac:dyDescent="0.25">
      <c r="A458" s="488" t="s">
        <v>863</v>
      </c>
      <c r="B458" s="554"/>
      <c r="C458" s="554"/>
      <c r="D458" s="554"/>
      <c r="E458" s="554"/>
      <c r="F458" s="554"/>
      <c r="G458" s="554"/>
      <c r="H458" s="554"/>
      <c r="I458" s="554"/>
      <c r="J458" s="555"/>
    </row>
    <row r="459" spans="1:10" ht="13.2"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6"/>
      <c r="B491" s="186"/>
      <c r="C491" s="186"/>
      <c r="D491" s="186"/>
      <c r="E491" s="186"/>
      <c r="F491" s="186"/>
      <c r="G491" s="186"/>
      <c r="H491" s="186"/>
      <c r="I491" s="186"/>
      <c r="J491" s="186"/>
    </row>
    <row r="492" spans="1:10" ht="15.6" x14ac:dyDescent="0.3">
      <c r="A492" s="349" t="s">
        <v>848</v>
      </c>
      <c r="B492" s="350"/>
      <c r="C492" s="350"/>
      <c r="D492" s="350"/>
      <c r="E492" s="350"/>
      <c r="F492" s="350"/>
      <c r="G492" s="350"/>
      <c r="H492" s="347" t="str">
        <f>'CONTACT INFORMATION'!$A$24</f>
        <v>Solano</v>
      </c>
      <c r="I492" s="347"/>
      <c r="J492" s="348"/>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2" customHeight="1" x14ac:dyDescent="0.25">
      <c r="A510" s="485" t="s">
        <v>861</v>
      </c>
      <c r="B510" s="552"/>
      <c r="C510" s="552"/>
      <c r="D510" s="552"/>
      <c r="E510" s="552"/>
      <c r="F510" s="552"/>
      <c r="G510" s="552"/>
      <c r="H510" s="552"/>
      <c r="I510" s="552"/>
      <c r="J510" s="553"/>
    </row>
    <row r="511" spans="1:10" ht="13.2" customHeight="1" x14ac:dyDescent="0.25">
      <c r="A511" s="488" t="s">
        <v>862</v>
      </c>
      <c r="B511" s="554"/>
      <c r="C511" s="554"/>
      <c r="D511" s="554"/>
      <c r="E511" s="554"/>
      <c r="F511" s="554"/>
      <c r="G511" s="554"/>
      <c r="H511" s="554"/>
      <c r="I511" s="554"/>
      <c r="J511" s="555"/>
    </row>
    <row r="512" spans="1:10" ht="13.2" customHeight="1" x14ac:dyDescent="0.25">
      <c r="A512" s="488" t="s">
        <v>863</v>
      </c>
      <c r="B512" s="554"/>
      <c r="C512" s="554"/>
      <c r="D512" s="554"/>
      <c r="E512" s="554"/>
      <c r="F512" s="554"/>
      <c r="G512" s="554"/>
      <c r="H512" s="554"/>
      <c r="I512" s="554"/>
      <c r="J512" s="555"/>
    </row>
    <row r="513" spans="1:10" ht="13.2"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6"/>
      <c r="B545" s="186"/>
      <c r="C545" s="186"/>
      <c r="D545" s="186"/>
      <c r="E545" s="186"/>
      <c r="F545" s="186"/>
      <c r="G545" s="186"/>
      <c r="H545" s="186"/>
      <c r="I545" s="186"/>
      <c r="J545" s="186"/>
    </row>
    <row r="546" spans="1:10" ht="15.6" x14ac:dyDescent="0.3">
      <c r="A546" s="349" t="s">
        <v>848</v>
      </c>
      <c r="B546" s="350"/>
      <c r="C546" s="350"/>
      <c r="D546" s="350"/>
      <c r="E546" s="350"/>
      <c r="F546" s="350"/>
      <c r="G546" s="350"/>
      <c r="H546" s="347" t="str">
        <f>'CONTACT INFORMATION'!$A$24</f>
        <v>Solano</v>
      </c>
      <c r="I546" s="347"/>
      <c r="J546" s="348"/>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2" customHeight="1" x14ac:dyDescent="0.25">
      <c r="A564" s="485" t="s">
        <v>861</v>
      </c>
      <c r="B564" s="552"/>
      <c r="C564" s="552"/>
      <c r="D564" s="552"/>
      <c r="E564" s="552"/>
      <c r="F564" s="552"/>
      <c r="G564" s="552"/>
      <c r="H564" s="552"/>
      <c r="I564" s="552"/>
      <c r="J564" s="553"/>
    </row>
    <row r="565" spans="1:10" ht="13.2" customHeight="1" x14ac:dyDescent="0.25">
      <c r="A565" s="488" t="s">
        <v>862</v>
      </c>
      <c r="B565" s="554"/>
      <c r="C565" s="554"/>
      <c r="D565" s="554"/>
      <c r="E565" s="554"/>
      <c r="F565" s="554"/>
      <c r="G565" s="554"/>
      <c r="H565" s="554"/>
      <c r="I565" s="554"/>
      <c r="J565" s="555"/>
    </row>
    <row r="566" spans="1:10" ht="13.2" customHeight="1" x14ac:dyDescent="0.25">
      <c r="A566" s="488" t="s">
        <v>863</v>
      </c>
      <c r="B566" s="554"/>
      <c r="C566" s="554"/>
      <c r="D566" s="554"/>
      <c r="E566" s="554"/>
      <c r="F566" s="554"/>
      <c r="G566" s="554"/>
      <c r="H566" s="554"/>
      <c r="I566" s="554"/>
      <c r="J566" s="555"/>
    </row>
    <row r="567" spans="1:10" ht="13.2"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6"/>
      <c r="B599" s="186"/>
      <c r="C599" s="186"/>
      <c r="D599" s="186"/>
      <c r="E599" s="186"/>
      <c r="F599" s="186"/>
      <c r="G599" s="186"/>
      <c r="H599" s="186"/>
      <c r="I599" s="186"/>
      <c r="J599" s="186"/>
    </row>
    <row r="600" spans="1:10" ht="15.6" x14ac:dyDescent="0.3">
      <c r="A600" s="349" t="s">
        <v>848</v>
      </c>
      <c r="B600" s="350"/>
      <c r="C600" s="350"/>
      <c r="D600" s="350"/>
      <c r="E600" s="350"/>
      <c r="F600" s="350"/>
      <c r="G600" s="350"/>
      <c r="H600" s="347" t="str">
        <f>'CONTACT INFORMATION'!$A$24</f>
        <v>Solano</v>
      </c>
      <c r="I600" s="347"/>
      <c r="J600" s="348"/>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6"/>
      <c r="B653" s="186"/>
      <c r="C653" s="186"/>
      <c r="D653" s="186"/>
      <c r="E653" s="186"/>
      <c r="F653" s="186"/>
      <c r="G653" s="186"/>
      <c r="H653" s="186"/>
      <c r="I653" s="186"/>
      <c r="J653" s="186"/>
    </row>
    <row r="654" spans="1:10" ht="15.6" x14ac:dyDescent="0.3">
      <c r="A654" s="349" t="s">
        <v>848</v>
      </c>
      <c r="B654" s="350"/>
      <c r="C654" s="350"/>
      <c r="D654" s="350"/>
      <c r="E654" s="350"/>
      <c r="F654" s="350"/>
      <c r="G654" s="350"/>
      <c r="H654" s="347" t="str">
        <f>'CONTACT INFORMATION'!$A$24</f>
        <v>Solano</v>
      </c>
      <c r="I654" s="347"/>
      <c r="J654" s="348"/>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49" t="s">
        <v>848</v>
      </c>
      <c r="B708" s="350"/>
      <c r="C708" s="350"/>
      <c r="D708" s="350"/>
      <c r="E708" s="350"/>
      <c r="F708" s="350"/>
      <c r="G708" s="350"/>
      <c r="H708" s="347" t="str">
        <f>'CONTACT INFORMATION'!$A$24</f>
        <v>Solano</v>
      </c>
      <c r="I708" s="347"/>
      <c r="J708" s="348"/>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49" t="s">
        <v>848</v>
      </c>
      <c r="B762" s="350"/>
      <c r="C762" s="350"/>
      <c r="D762" s="350"/>
      <c r="E762" s="350"/>
      <c r="F762" s="350"/>
      <c r="G762" s="350"/>
      <c r="H762" s="347" t="str">
        <f>'CONTACT INFORMATION'!$A$24</f>
        <v>Solano</v>
      </c>
      <c r="I762" s="347"/>
      <c r="J762" s="348"/>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49" t="s">
        <v>843</v>
      </c>
      <c r="B3" s="350"/>
      <c r="C3" s="350"/>
      <c r="D3" s="350"/>
      <c r="E3" s="350"/>
      <c r="F3" s="350"/>
      <c r="G3" s="350"/>
      <c r="H3" s="575" t="str">
        <f>'CONTACT INFORMATION'!$A$24</f>
        <v>Solano</v>
      </c>
      <c r="I3" s="575"/>
      <c r="J3" s="576"/>
    </row>
    <row r="4" spans="1:10" s="1" customFormat="1" ht="15.6" x14ac:dyDescent="0.3">
      <c r="A4" s="146"/>
      <c r="B4" s="146"/>
      <c r="C4" s="146"/>
      <c r="D4" s="146"/>
      <c r="E4" s="146"/>
      <c r="F4" s="146"/>
      <c r="G4" s="146"/>
      <c r="H4" s="171"/>
      <c r="I4" s="171"/>
      <c r="J4" s="171"/>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8" t="s">
        <v>827</v>
      </c>
      <c r="E9" s="39"/>
      <c r="F9" s="39"/>
      <c r="G9" s="563" t="s">
        <v>816</v>
      </c>
      <c r="H9" s="563"/>
      <c r="I9" s="564"/>
      <c r="J9" s="128" t="s">
        <v>827</v>
      </c>
    </row>
    <row r="10" spans="1:10" ht="13.8" x14ac:dyDescent="0.25">
      <c r="A10" s="566" t="s">
        <v>847</v>
      </c>
      <c r="B10" s="566"/>
      <c r="C10" s="569"/>
      <c r="D10" s="172">
        <f>'REPORT 1'!$I$16</f>
        <v>0</v>
      </c>
      <c r="E10" s="129"/>
      <c r="F10" s="39"/>
      <c r="G10" s="566" t="s">
        <v>847</v>
      </c>
      <c r="H10" s="566"/>
      <c r="I10" s="569"/>
      <c r="J10" s="173">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8" t="s">
        <v>827</v>
      </c>
      <c r="E16" s="39"/>
      <c r="F16" s="39"/>
      <c r="G16" s="563" t="s">
        <v>829</v>
      </c>
      <c r="H16" s="563"/>
      <c r="I16" s="564"/>
      <c r="J16" s="128" t="s">
        <v>827</v>
      </c>
    </row>
    <row r="17" spans="1:10" ht="13.8" x14ac:dyDescent="0.25">
      <c r="D17" s="172">
        <f>'REPORT 3'!$J$9</f>
        <v>509</v>
      </c>
      <c r="E17" s="39"/>
      <c r="F17" s="39"/>
      <c r="G17" s="561" t="s">
        <v>847</v>
      </c>
      <c r="H17" s="561"/>
      <c r="I17" s="562"/>
      <c r="J17" s="172">
        <f>'REPORT 3'!$J$34</f>
        <v>0</v>
      </c>
    </row>
    <row r="18" spans="1:10" ht="13.8" x14ac:dyDescent="0.25">
      <c r="A18" s="108"/>
      <c r="B18" s="108"/>
      <c r="C18" s="108"/>
      <c r="D18" s="39"/>
      <c r="E18" s="39"/>
      <c r="F18" s="39"/>
      <c r="G18" s="39"/>
      <c r="H18" s="39"/>
      <c r="I18" s="39"/>
      <c r="J18" s="39"/>
    </row>
    <row r="19" spans="1:10" ht="13.8" x14ac:dyDescent="0.25">
      <c r="A19" s="108"/>
      <c r="B19" s="108"/>
      <c r="C19" s="108"/>
      <c r="D19" s="39"/>
      <c r="E19" s="39"/>
      <c r="F19" s="39"/>
      <c r="G19" s="39"/>
      <c r="H19" s="39"/>
      <c r="I19" s="39"/>
      <c r="J19" s="39"/>
    </row>
    <row r="20" spans="1:10" ht="22.5" customHeight="1" x14ac:dyDescent="0.25">
      <c r="A20" s="563" t="s">
        <v>826</v>
      </c>
      <c r="B20" s="563"/>
      <c r="C20" s="564"/>
      <c r="D20" s="128" t="s">
        <v>827</v>
      </c>
      <c r="E20" s="39"/>
      <c r="F20" s="39"/>
      <c r="G20" s="563" t="s">
        <v>816</v>
      </c>
      <c r="H20" s="563"/>
      <c r="I20" s="564"/>
      <c r="J20" s="128" t="s">
        <v>827</v>
      </c>
    </row>
    <row r="21" spans="1:10" ht="13.8" x14ac:dyDescent="0.25">
      <c r="A21" s="566"/>
      <c r="B21" s="566"/>
      <c r="C21" s="569"/>
      <c r="D21" s="172">
        <f>'REPORT 3'!$J$26</f>
        <v>287</v>
      </c>
      <c r="E21" s="39"/>
      <c r="F21" s="39"/>
      <c r="G21" s="561" t="s">
        <v>847</v>
      </c>
      <c r="H21" s="561"/>
      <c r="I21" s="562"/>
      <c r="J21" s="172">
        <f>'REPORT 3'!$J$44</f>
        <v>0</v>
      </c>
    </row>
    <row r="22" spans="1:10" ht="13.8" x14ac:dyDescent="0.25">
      <c r="A22" s="109"/>
      <c r="B22" s="109"/>
      <c r="C22" s="109"/>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0" t="s">
        <v>827</v>
      </c>
      <c r="G27" s="563" t="s">
        <v>829</v>
      </c>
      <c r="H27" s="563"/>
      <c r="I27" s="564"/>
      <c r="J27" s="170" t="s">
        <v>827</v>
      </c>
    </row>
    <row r="28" spans="1:10" ht="15" customHeight="1" x14ac:dyDescent="0.25">
      <c r="D28" s="174">
        <f>'ARREST REPORT'!$G$12</f>
        <v>727</v>
      </c>
      <c r="G28" s="561" t="s">
        <v>847</v>
      </c>
      <c r="H28" s="561"/>
      <c r="I28" s="562"/>
      <c r="J28" s="174">
        <f>'ARREST REPORT'!$G$18</f>
        <v>0</v>
      </c>
    </row>
    <row r="31" spans="1:10" ht="13.8" x14ac:dyDescent="0.25">
      <c r="G31" s="563" t="s">
        <v>816</v>
      </c>
      <c r="H31" s="563"/>
      <c r="I31" s="564"/>
      <c r="J31" s="170" t="s">
        <v>827</v>
      </c>
    </row>
    <row r="32" spans="1:10" s="1" customFormat="1" ht="13.8" x14ac:dyDescent="0.25">
      <c r="G32" s="561" t="s">
        <v>847</v>
      </c>
      <c r="H32" s="561"/>
      <c r="I32" s="562"/>
      <c r="J32" s="174">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09" customWidth="1"/>
  </cols>
  <sheetData>
    <row r="1" spans="1:1" x14ac:dyDescent="0.25">
      <c r="A1" s="108" t="s">
        <v>468</v>
      </c>
    </row>
    <row r="2" spans="1:1" x14ac:dyDescent="0.25">
      <c r="A2" s="108" t="s">
        <v>469</v>
      </c>
    </row>
    <row r="3" spans="1:1" x14ac:dyDescent="0.25">
      <c r="A3" s="108" t="s">
        <v>470</v>
      </c>
    </row>
    <row r="4" spans="1:1" x14ac:dyDescent="0.25">
      <c r="A4" s="108" t="s">
        <v>471</v>
      </c>
    </row>
    <row r="5" spans="1:1" x14ac:dyDescent="0.25">
      <c r="A5" s="108" t="s">
        <v>472</v>
      </c>
    </row>
    <row r="6" spans="1:1" x14ac:dyDescent="0.25">
      <c r="A6" s="108" t="s">
        <v>473</v>
      </c>
    </row>
    <row r="7" spans="1:1" x14ac:dyDescent="0.25">
      <c r="A7" s="108" t="s">
        <v>474</v>
      </c>
    </row>
    <row r="8" spans="1:1" x14ac:dyDescent="0.25">
      <c r="A8" s="108" t="s">
        <v>536</v>
      </c>
    </row>
    <row r="9" spans="1:1" x14ac:dyDescent="0.25">
      <c r="A9" s="108" t="s">
        <v>475</v>
      </c>
    </row>
    <row r="10" spans="1:1" x14ac:dyDescent="0.25">
      <c r="A10" s="108" t="s">
        <v>476</v>
      </c>
    </row>
    <row r="11" spans="1:1" x14ac:dyDescent="0.25">
      <c r="A11" s="108" t="s">
        <v>477</v>
      </c>
    </row>
    <row r="12" spans="1:1" x14ac:dyDescent="0.25">
      <c r="A12" s="108" t="s">
        <v>478</v>
      </c>
    </row>
    <row r="13" spans="1:1" x14ac:dyDescent="0.25">
      <c r="A13" s="108" t="s">
        <v>479</v>
      </c>
    </row>
    <row r="14" spans="1:1" x14ac:dyDescent="0.25">
      <c r="A14" s="108" t="s">
        <v>480</v>
      </c>
    </row>
    <row r="15" spans="1:1" x14ac:dyDescent="0.25">
      <c r="A15" s="108" t="s">
        <v>481</v>
      </c>
    </row>
    <row r="16" spans="1:1" x14ac:dyDescent="0.25">
      <c r="A16" s="108" t="s">
        <v>482</v>
      </c>
    </row>
    <row r="17" spans="1:1" x14ac:dyDescent="0.25">
      <c r="A17" s="108" t="s">
        <v>483</v>
      </c>
    </row>
    <row r="18" spans="1:1" x14ac:dyDescent="0.25">
      <c r="A18" s="108" t="s">
        <v>484</v>
      </c>
    </row>
    <row r="19" spans="1:1" x14ac:dyDescent="0.25">
      <c r="A19" s="108" t="s">
        <v>485</v>
      </c>
    </row>
    <row r="20" spans="1:1" x14ac:dyDescent="0.25">
      <c r="A20" s="108" t="s">
        <v>486</v>
      </c>
    </row>
    <row r="21" spans="1:1" x14ac:dyDescent="0.25">
      <c r="A21" s="108" t="s">
        <v>487</v>
      </c>
    </row>
    <row r="22" spans="1:1" x14ac:dyDescent="0.25">
      <c r="A22" s="108" t="s">
        <v>488</v>
      </c>
    </row>
    <row r="23" spans="1:1" x14ac:dyDescent="0.25">
      <c r="A23" s="108" t="s">
        <v>489</v>
      </c>
    </row>
    <row r="24" spans="1:1" x14ac:dyDescent="0.25">
      <c r="A24" s="108" t="s">
        <v>490</v>
      </c>
    </row>
    <row r="25" spans="1:1" x14ac:dyDescent="0.25">
      <c r="A25" s="108" t="s">
        <v>491</v>
      </c>
    </row>
    <row r="26" spans="1:1" x14ac:dyDescent="0.25">
      <c r="A26" s="108" t="s">
        <v>492</v>
      </c>
    </row>
    <row r="27" spans="1:1" x14ac:dyDescent="0.25">
      <c r="A27" s="108" t="s">
        <v>493</v>
      </c>
    </row>
    <row r="28" spans="1:1" x14ac:dyDescent="0.25">
      <c r="A28" s="108" t="s">
        <v>494</v>
      </c>
    </row>
    <row r="29" spans="1:1" x14ac:dyDescent="0.25">
      <c r="A29" s="108" t="s">
        <v>495</v>
      </c>
    </row>
    <row r="30" spans="1:1" x14ac:dyDescent="0.25">
      <c r="A30" s="108" t="s">
        <v>496</v>
      </c>
    </row>
    <row r="31" spans="1:1" x14ac:dyDescent="0.25">
      <c r="A31" s="108" t="s">
        <v>497</v>
      </c>
    </row>
    <row r="32" spans="1:1" x14ac:dyDescent="0.25">
      <c r="A32" s="108" t="s">
        <v>498</v>
      </c>
    </row>
    <row r="33" spans="1:1" x14ac:dyDescent="0.25">
      <c r="A33" s="108" t="s">
        <v>499</v>
      </c>
    </row>
    <row r="34" spans="1:1" x14ac:dyDescent="0.25">
      <c r="A34" s="108" t="s">
        <v>326</v>
      </c>
    </row>
    <row r="35" spans="1:1" x14ac:dyDescent="0.25">
      <c r="A35" s="108" t="s">
        <v>500</v>
      </c>
    </row>
    <row r="36" spans="1:1" x14ac:dyDescent="0.25">
      <c r="A36" s="108" t="s">
        <v>501</v>
      </c>
    </row>
    <row r="37" spans="1:1" x14ac:dyDescent="0.25">
      <c r="A37" s="108" t="s">
        <v>502</v>
      </c>
    </row>
    <row r="38" spans="1:1" x14ac:dyDescent="0.25">
      <c r="A38" s="108" t="s">
        <v>503</v>
      </c>
    </row>
    <row r="39" spans="1:1" x14ac:dyDescent="0.25">
      <c r="A39" s="108" t="s">
        <v>504</v>
      </c>
    </row>
    <row r="40" spans="1:1" x14ac:dyDescent="0.25">
      <c r="A40" s="108" t="s">
        <v>516</v>
      </c>
    </row>
    <row r="41" spans="1:1" x14ac:dyDescent="0.25">
      <c r="A41" s="108" t="s">
        <v>505</v>
      </c>
    </row>
    <row r="42" spans="1:1" x14ac:dyDescent="0.25">
      <c r="A42" s="108" t="s">
        <v>506</v>
      </c>
    </row>
    <row r="43" spans="1:1" x14ac:dyDescent="0.25">
      <c r="A43" s="108" t="s">
        <v>517</v>
      </c>
    </row>
    <row r="44" spans="1:1" x14ac:dyDescent="0.25">
      <c r="A44" s="108" t="s">
        <v>507</v>
      </c>
    </row>
    <row r="45" spans="1:1" x14ac:dyDescent="0.25">
      <c r="A45" s="108" t="s">
        <v>513</v>
      </c>
    </row>
    <row r="46" spans="1:1" x14ac:dyDescent="0.25">
      <c r="A46" s="108" t="s">
        <v>508</v>
      </c>
    </row>
    <row r="47" spans="1:1" x14ac:dyDescent="0.25">
      <c r="A47" s="108" t="s">
        <v>509</v>
      </c>
    </row>
    <row r="48" spans="1:1" x14ac:dyDescent="0.25">
      <c r="A48" s="108" t="s">
        <v>510</v>
      </c>
    </row>
    <row r="49" spans="1:1" x14ac:dyDescent="0.25">
      <c r="A49" s="108" t="s">
        <v>511</v>
      </c>
    </row>
    <row r="50" spans="1:1" x14ac:dyDescent="0.25">
      <c r="A50" s="108"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2020-09-23T16:44:11Z</cp:lastPrinted>
  <dcterms:created xsi:type="dcterms:W3CDTF">2010-06-09T19:05:00Z</dcterms:created>
  <dcterms:modified xsi:type="dcterms:W3CDTF">2020-10-26T21:20:28Z</dcterms:modified>
</cp:coreProperties>
</file>