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Juvenile Division\Projects\Juvenile Justice Plan\2021 Data and Expenditure Report Meeting\"/>
    </mc:Choice>
  </mc:AlternateContent>
  <xr:revisionPtr revIDLastSave="0" documentId="13_ncr:1_{D64A1D9C-1AEF-422F-9C6E-D000DD4E8A1D}"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activeTab="3"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<sst xmlns="http://schemas.openxmlformats.org/spreadsheetml/2006/main" count="2399" uniqueCount="955">
  <si>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</si>
  <si>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</si>
  <si>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</si>
  <si>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</si>
  <si>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</si>
  <si>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</si>
  <si>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</si>
  <si>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</si>
  <si>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</si>
  <si>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</si>
  <si>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</si>
  <si>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</si>
  <si>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</si>
  <si>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</si>
  <si>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</si>
  <si>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</si>
  <si>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</si>
  <si>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</si>
  <si>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</si>
  <si>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</si>
  <si>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</si>
  <si>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</si>
  <si>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</si>
  <si>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</si>
  <si>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</si>
  <si>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</si>
  <si>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</si>
  <si>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</si>
  <si>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</si>
  <si>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</si>
  <si>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</si>
  <si>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</si>
  <si>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</si>
  <si>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</si>
  <si>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</si>
  <si>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</si>
  <si>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</si>
  <si>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</si>
  <si>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</si>
  <si>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</si>
  <si>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</si>
  <si>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</si>
  <si>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</si>
  <si>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</si>
  <si>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</si>
  <si>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</si>
  <si>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</si>
  <si>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</si>
  <si>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</si>
  <si>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</si>
  <si>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</si>
  <si>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</si>
  <si>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</si>
  <si>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</si>
  <si>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</si>
  <si>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</si>
  <si>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</si>
  <si>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</si>
  <si>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</si>
  <si>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</si>
  <si>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</si>
  <si>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</si>
  <si>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</si>
  <si>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</si>
  <si>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</si>
  <si>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</si>
  <si>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</si>
  <si>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</si>
  <si>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</si>
  <si>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</si>
  <si>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</si>
  <si>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</si>
  <si>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</si>
  <si>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</si>
  <si>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</si>
  <si>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</si>
  <si>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</si>
  <si>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</si>
  <si>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</si>
  <si>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</si>
  <si>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</si>
  <si>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</si>
  <si>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</si>
  <si>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</si>
  <si>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</si>
  <si>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</si>
  <si>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</si>
  <si>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</si>
  <si>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</si>
  <si>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</si>
  <si>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</si>
  <si>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</si>
  <si>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</si>
  <si>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</si>
  <si>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</si>
  <si>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</si>
  <si>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</si>
  <si>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</si>
  <si>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</si>
  <si>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</si>
  <si>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</si>
  <si>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</si>
  <si>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</si>
  <si>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</si>
  <si>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</si>
  <si>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</si>
  <si>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</si>
  <si>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</si>
  <si>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</si>
  <si>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</si>
  <si>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</si>
  <si>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</si>
  <si>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</si>
  <si>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</si>
  <si>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</si>
  <si>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</si>
  <si>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</si>
  <si>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</si>
  <si>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</si>
  <si>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</si>
  <si>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</si>
  <si>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</si>
  <si>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</si>
  <si>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</si>
  <si>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</si>
  <si>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</si>
  <si>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</si>
  <si>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</si>
  <si>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</si>
  <si>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</si>
  <si>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</si>
  <si>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</si>
  <si>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</si>
  <si>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</si>
  <si>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</si>
  <si>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</si>
  <si>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</si>
  <si>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</si>
  <si>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</si>
  <si>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</si>
  <si>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</si>
  <si>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</si>
  <si>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</si>
  <si>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</si>
  <si>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</si>
  <si>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</si>
  <si>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</si>
  <si>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</si>
  <si>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</si>
  <si>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</si>
  <si>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</si>
  <si>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</si>
  <si>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</si>
  <si>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</si>
  <si>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</si>
  <si>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</si>
  <si>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</si>
  <si>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</si>
  <si>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</si>
  <si>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</si>
  <si>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</si>
  <si>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</si>
  <si>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</si>
  <si>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</si>
  <si>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</si>
  <si>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</si>
  <si>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</si>
  <si>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</si>
  <si>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</si>
  <si>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</si>
  <si>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</si>
  <si>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</si>
  <si>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</si>
  <si>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</si>
  <si>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</si>
  <si>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</si>
  <si>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</si>
  <si>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</si>
  <si>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</si>
  <si>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</si>
  <si>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</si>
  <si>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</si>
  <si>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</si>
  <si>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</si>
  <si>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</si>
  <si>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</si>
  <si>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</si>
  <si>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</si>
  <si>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</si>
  <si>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</si>
  <si>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</si>
  <si>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</si>
  <si>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</si>
  <si>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</si>
  <si>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</si>
  <si>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</si>
  <si>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</si>
  <si>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</si>
  <si>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</si>
  <si>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</si>
  <si>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</si>
  <si>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</si>
  <si>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</si>
  <si>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</si>
  <si>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</si>
  <si>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</si>
  <si>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</si>
  <si>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</si>
  <si>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</si>
  <si>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</si>
  <si>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</si>
  <si>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</si>
  <si>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</si>
  <si>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</si>
  <si>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</si>
  <si>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</si>
  <si>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</si>
  <si>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</si>
  <si>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</si>
  <si>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</si>
  <si>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</si>
  <si>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</si>
  <si>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</si>
  <si>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</si>
  <si>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</si>
  <si>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</si>
  <si>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</si>
  <si>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</si>
  <si>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</si>
  <si>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</si>
  <si>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</si>
  <si>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</si>
  <si>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</si>
  <si>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</si>
  <si>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</si>
  <si>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</si>
  <si>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</si>
  <si>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</si>
  <si>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</si>
  <si>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</si>
  <si>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</si>
  <si>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</si>
  <si>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</si>
  <si>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</si>
  <si>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</si>
  <si>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</si>
  <si>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</si>
  <si>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</si>
  <si>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</si>
  <si>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</si>
  <si>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</si>
  <si>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</si>
  <si>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</si>
  <si>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</si>
  <si>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</si>
  <si>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</si>
  <si>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</si>
  <si>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</si>
  <si>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</si>
  <si>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</si>
  <si>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</si>
  <si>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</si>
  <si>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</si>
  <si>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</si>
  <si>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</si>
  <si>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</si>
  <si>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</si>
  <si>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</si>
  <si>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</si>
  <si>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</si>
  <si>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</si>
  <si>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</si>
  <si>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</si>
  <si>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</si>
  <si>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</si>
  <si>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</si>
  <si>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</si>
  <si>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</si>
  <si>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</si>
  <si>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</si>
  <si>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</si>
  <si>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</si>
  <si>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</si>
  <si>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</si>
  <si>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</si>
  <si>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</si>
  <si>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</si>
  <si>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</si>
  <si>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</si>
  <si>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</si>
  <si>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</si>
  <si>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</si>
  <si>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</si>
  <si>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</si>
  <si>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</si>
  <si>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</si>
  <si>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</si>
  <si>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</si>
  <si>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</si>
  <si>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</si>
  <si>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</si>
  <si>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</si>
  <si>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</si>
  <si>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</si>
  <si>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</si>
  <si>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</si>
  <si>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</si>
  <si>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</si>
  <si>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</si>
  <si>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</si>
  <si>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</si>
  <si>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</si>
  <si>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</si>
  <si>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</si>
  <si>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</si>
  <si>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</si>
  <si>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</si>
  <si>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</si>
  <si>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</si>
  <si>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</si>
  <si>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</si>
  <si>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</si>
  <si>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</si>
  <si>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</si>
  <si>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</si>
  <si>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</si>
  <si>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</si>
  <si>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</si>
  <si>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</si>
  <si>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</si>
  <si>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</si>
  <si>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</si>
  <si>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</si>
  <si>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</si>
  <si>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</si>
  <si>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</si>
  <si>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</si>
  <si>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</si>
  <si>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</si>
  <si>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</si>
  <si>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</si>
  <si>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</si>
  <si>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</si>
  <si>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</si>
  <si>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</si>
  <si>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</si>
  <si>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</si>
  <si>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</si>
  <si>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</si>
  <si>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</si>
  <si>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</si>
  <si>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</si>
  <si>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</si>
  <si>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</si>
  <si>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</si>
  <si>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</si>
  <si>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</si>
  <si>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</si>
  <si>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</si>
  <si>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</si>
  <si>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</si>
  <si>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</si>
  <si>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</si>
  <si>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</si>
  <si>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</si>
  <si>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</si>
  <si>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</si>
  <si>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</si>
  <si>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</si>
  <si>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</si>
  <si>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</si>
  <si>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</si>
  <si>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</si>
  <si>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</si>
  <si>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</si>
  <si>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</si>
  <si>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</si>
  <si>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</si>
  <si>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</si>
  <si>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</si>
  <si>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</si>
  <si>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</si>
  <si>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</si>
  <si>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</si>
  <si>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</si>
  <si>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</si>
  <si>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</si>
  <si>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</si>
  <si>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</si>
  <si>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</si>
  <si>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</si>
  <si>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</si>
  <si>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</si>
  <si>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</si>
  <si>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</si>
  <si>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</si>
  <si>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</si>
  <si>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</si>
  <si>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</si>
  <si>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</si>
  <si>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</si>
  <si>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</si>
  <si>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</si>
  <si>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</si>
  <si>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</si>
  <si>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</si>
  <si>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</si>
  <si>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</si>
  <si>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</si>
  <si>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</si>
  <si>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</si>
  <si>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</si>
  <si>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</si>
  <si>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</si>
  <si>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</si>
  <si>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</si>
  <si>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</si>
  <si>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</si>
  <si>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</si>
  <si>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</si>
  <si>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</si>
  <si>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</si>
  <si>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</si>
  <si>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</si>
  <si>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</si>
  <si>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</si>
  <si>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</si>
  <si>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</si>
  <si>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</si>
  <si>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</si>
  <si>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</si>
  <si>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</si>
  <si>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</si>
  <si>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</si>
  <si>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</si>
  <si>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</si>
  <si>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</si>
  <si>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</si>
  <si>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</si>
  <si>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</si>
  <si>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</si>
  <si>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</si>
  <si>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</si>
  <si>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</si>
  <si>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</si>
  <si>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</si>
  <si>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</si>
  <si>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</si>
  <si>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</si>
  <si>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</si>
  <si>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</si>
  <si>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</si>
  <si>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</si>
  <si>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</si>
  <si>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</si>
  <si>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</si>
  <si>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</si>
  <si>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</si>
  <si>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</si>
  <si>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</si>
  <si>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</si>
  <si>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</si>
  <si>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</si>
  <si>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</si>
  <si>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</si>
  <si>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</si>
  <si>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</si>
  <si>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</si>
  <si>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</si>
  <si>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</si>
  <si>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</si>
  <si>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</si>
  <si>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</si>
  <si>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</si>
  <si>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</si>
  <si>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</si>
  <si>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</si>
  <si>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</si>
  <si>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</si>
  <si>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</si>
  <si>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</si>
  <si>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</si>
  <si>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</si>
  <si>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</si>
  <si>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</si>
  <si>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</si>
  <si>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</si>
  <si>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</si>
  <si>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</si>
  <si>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</si>
  <si>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</si>
  <si>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</si>
  <si>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</si>
  <si>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</si>
  <si>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</si>
  <si>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</si>
  <si>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</si>
  <si>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</si>
  <si>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</si>
  <si>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</si>
  <si>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</si>
  <si>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</si>
  <si>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</si>
  <si>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</si>
  <si>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</si>
  <si>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</si>
  <si>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</si>
  <si>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</si>
  <si>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</si>
  <si>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</si>
  <si>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</si>
  <si>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</si>
  <si>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</si>
  <si>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</si>
  <si>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</si>
  <si>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</si>
  <si>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</si>
  <si>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</si>
  <si>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</si>
  <si>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</si>
  <si>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</si>
  <si>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</si>
  <si>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</si>
  <si>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</si>
  <si>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</si>
  <si>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</si>
  <si>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</si>
  <si>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</si>
  <si>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</si>
  <si>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</si>
  <si>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</si>
  <si>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</si>
  <si>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</si>
  <si>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</si>
  <si>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</si>
  <si>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</si>
  <si>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</si>
  <si>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</si>
  <si>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</si>
  <si>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</si>
  <si>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</si>
  <si>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</si>
  <si>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</si>
  <si>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</si>
  <si>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</si>
  <si>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</si>
  <si>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</si>
  <si>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</si>
  <si>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</si>
  <si>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</si>
  <si>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</si>
  <si>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</si>
  <si>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</si>
  <si>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</si>
  <si>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</si>
  <si>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</si>
  <si>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</si>
  <si>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</si>
  <si>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</si>
  <si>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</si>
  <si>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</si>
  <si>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</si>
  <si>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</si>
  <si>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</si>
  <si>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</si>
  <si>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</si>
  <si>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</si>
  <si>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</si>
  <si>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</si>
  <si>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</si>
  <si>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</si>
  <si>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</si>
  <si>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</si>
  <si>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</si>
  <si>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</si>
  <si>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</si>
  <si>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</si>
  <si>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</si>
  <si>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</si>
  <si>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</si>
  <si>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</si>
  <si>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</si>
  <si>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</si>
  <si>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</si>
  <si>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</si>
  <si>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</si>
  <si>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</si>
  <si>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</si>
  <si>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</si>
  <si>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</si>
  <si>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</si>
  <si>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</si>
  <si>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</si>
  <si>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</si>
  <si>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</si>
  <si>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</si>
  <si>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</si>
  <si>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</si>
  <si>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</si>
  <si>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</si>
  <si>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</si>
  <si>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</si>
  <si>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</si>
  <si>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</si>
  <si>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</si>
  <si>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</si>
  <si>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</si>
  <si>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</si>
  <si>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</si>
  <si>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</si>
  <si>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</si>
  <si>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</si>
  <si>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</si>
  <si>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</si>
  <si>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</si>
  <si>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</si>
  <si>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</si>
  <si>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</si>
  <si>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</si>
  <si>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</si>
  <si>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</si>
  <si>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</si>
  <si>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</si>
  <si>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</si>
  <si>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</si>
  <si>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</si>
  <si>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</si>
  <si>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</si>
  <si>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</si>
  <si>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</si>
  <si>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</si>
  <si>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</si>
  <si>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</si>
  <si>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</si>
  <si>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</si>
  <si>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</si>
  <si>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</si>
  <si>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</si>
  <si>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</si>
  <si>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</si>
  <si>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</si>
  <si>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</si>
  <si>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</si>
  <si>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</si>
  <si>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</si>
  <si>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</si>
  <si>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</si>
  <si>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</si>
  <si>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</si>
  <si>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</si>
  <si>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</si>
  <si>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</si>
  <si>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</si>
  <si>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</si>
  <si>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</si>
  <si>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</si>
  <si>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</si>
  <si>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</si>
  <si>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</si>
  <si>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</si>
  <si>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</si>
  <si>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</si>
  <si>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</si>
  <si>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</si>
  <si>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</si>
  <si>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</si>
  <si>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</si>
  <si>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</si>
  <si>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</si>
  <si>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</si>
  <si>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</si>
  <si>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</si>
  <si>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</si>
  <si>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</si>
  <si>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</si>
  <si>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</si>
  <si>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</si>
  <si>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</si>
  <si>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</si>
  <si>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</si>
  <si>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</si>
  <si>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</si>
  <si>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</si>
  <si>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</si>
  <si>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</si>
  <si>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</si>
  <si>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</si>
  <si>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</si>
  <si>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</si>
  <si>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</si>
  <si>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</si>
  <si>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</si>
  <si>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</si>
  <si>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</si>
  <si>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</si>
  <si>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</si>
  <si>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</si>
  <si>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</si>
  <si>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</si>
  <si>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</si>
  <si>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</si>
  <si>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</si>
  <si>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</si>
  <si>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</si>
  <si>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</si>
  <si>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</si>
  <si>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</si>
  <si>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</si>
  <si>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</si>
  <si>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</si>
  <si>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</si>
  <si>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</si>
  <si>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</si>
  <si>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</si>
  <si>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</si>
  <si>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</si>
  <si>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</si>
  <si>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</si>
  <si>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</si>
  <si>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</si>
  <si>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</si>
  <si>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</si>
  <si>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</si>
  <si>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</si>
  <si>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</si>
  <si>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</si>
  <si>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</si>
  <si>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</si>
  <si>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</si>
  <si>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</si>
  <si>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</si>
  <si>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</si>
  <si>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</si>
  <si>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</si>
  <si>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</si>
  <si>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</si>
  <si>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</si>
  <si>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</si>
  <si>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</si>
  <si>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</si>
  <si>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</si>
  <si>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</si>
  <si>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</si>
  <si>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</si>
  <si>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</si>
  <si>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</si>
  <si>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</si>
  <si>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</si>
  <si>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</si>
  <si>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</si>
  <si>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</si>
  <si>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</si>
  <si>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</si>
  <si>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</si>
  <si>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</si>
  <si>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</si>
  <si>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</si>
  <si>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</si>
  <si>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</si>
  <si>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</si>
  <si>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</si>
  <si>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</si>
  <si>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</si>
  <si>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</si>
  <si>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</si>
  <si>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</si>
  <si>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</si>
  <si>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</si>
  <si>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</si>
  <si>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</si>
  <si>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</si>
  <si>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</si>
  <si>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</si>
  <si>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</si>
  <si>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</si>
  <si>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</si>
  <si>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</si>
  <si>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</si>
  <si>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</si>
  <si>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</si>
  <si>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</si>
  <si>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</si>
  <si>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</si>
  <si>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</si>
  <si>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</si>
  <si>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</si>
  <si>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</si>
  <si>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</si>
  <si>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</si>
  <si>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</si>
  <si>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</si>
  <si>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</si>
  <si>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</si>
  <si>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</si>
  <si>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</si>
  <si>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</si>
  <si>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</si>
  <si>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</si>
  <si>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</si>
  <si>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</si>
  <si>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</si>
  <si>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</si>
  <si>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</si>
  <si>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</si>
  <si>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</si>
  <si>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</si>
  <si>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</si>
  <si>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</si>
  <si>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</si>
  <si>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</si>
  <si>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</si>
  <si>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</si>
  <si>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</si>
  <si>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</si>
  <si>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</si>
  <si>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</si>
  <si>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</si>
  <si>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</si>
  <si>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</si>
  <si>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</si>
  <si>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</si>
  <si>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</si>
  <si>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</si>
  <si>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</si>
  <si>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</si>
  <si>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</si>
  <si>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</si>
  <si>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</si>
  <si>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</si>
  <si>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</si>
  <si>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</si>
  <si>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</si>
  <si>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</si>
  <si>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</si>
  <si>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</si>
  <si>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</si>
  <si>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</si>
  <si>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</si>
  <si>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</si>
  <si>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</si>
  <si>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</si>
  <si>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</si>
  <si>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</si>
  <si>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</si>
  <si>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</si>
  <si>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</si>
  <si>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</si>
  <si>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</si>
  <si>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</si>
  <si>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</si>
  <si>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</si>
  <si>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</si>
  <si>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</si>
  <si>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</si>
  <si>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</si>
  <si>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</si>
  <si>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</si>
  <si>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</si>
  <si>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</si>
  <si>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</si>
  <si>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</si>
  <si>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</si>
  <si>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</si>
  <si>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</si>
  <si>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</si>
  <si>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</si>
  <si>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</si>
  <si>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</si>
  <si>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</si>
  <si>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</si>
  <si>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</si>
  <si>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</si>
  <si>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</si>
  <si>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</si>
  <si>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</si>
  <si>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</si>
  <si>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</si>
  <si>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</si>
  <si>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</si>
  <si>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</si>
  <si>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</si>
  <si>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</si>
  <si>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</si>
  <si>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</si>
  <si>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</si>
  <si>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</si>
  <si>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</si>
  <si>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</si>
  <si>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</si>
  <si>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</si>
  <si>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</si>
  <si>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</si>
  <si>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</si>
  <si>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</si>
  <si>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</si>
  <si>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</si>
  <si>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</si>
  <si>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</si>
  <si>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</si>
  <si>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</si>
  <si>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</si>
  <si>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</si>
  <si>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</si>
  <si>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</si>
  <si>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</si>
  <si>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</si>
  <si>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</si>
  <si>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</si>
  <si>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</si>
  <si>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</si>
  <si>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</si>
  <si>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</si>
  <si>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</si>
  <si>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</si>
  <si>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</si>
  <si>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</si>
  <si>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</si>
  <si>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</si>
  <si>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</si>
  <si>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</si>
  <si>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</si>
  <si>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</si>
  <si>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</si>
  <si>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</si>
  <si>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</si>
  <si>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</si>
  <si>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</si>
  <si>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</si>
  <si>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</si>
  <si>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Tom Milder</t>
  </si>
  <si>
    <t>Chief Deputy Probation Officer</t>
  </si>
  <si>
    <t>805-788-2116</t>
  </si>
  <si>
    <t>tmilder@co.slo.ca.us</t>
  </si>
  <si>
    <t>Larissa Heeren</t>
  </si>
  <si>
    <t>Program Manager</t>
  </si>
  <si>
    <t>805-781-4067</t>
  </si>
  <si>
    <t>lheeren@co.slo.ca.us</t>
  </si>
  <si>
    <t>Juvenile Intensive Caseloads</t>
  </si>
  <si>
    <t>Coastal Valley Academy</t>
  </si>
  <si>
    <t>Gang Supervision</t>
  </si>
  <si>
    <t xml:space="preserve">San Luis Obispo County does not have Court Ordered Diversion Program(s) as defined by JCPSS. 
</t>
  </si>
  <si>
    <t>Total arrests in 2019 was 265.</t>
  </si>
  <si>
    <t>San Luis Obispo County does not have Diversion Program(s) as defined by JCPSS.  Our JCPSS count for petitions filed in 2019 was 130.</t>
  </si>
  <si>
    <r>
      <t xml:space="preserve">Our JCPSS data is difficult to interpret as we have some unresolved issues with our reporting system.  Nonetheless, both JCPSS and our internal data tracking reflect a decreasing trend in the numbers of youth involved with the Juvenile Justice System. According to our JCPSS data, there was a 36% reduction in youth referred from 2019 to 2020 and a 27% reduction in petitions filed during the same period. According to the arrest data provided by Open Justice, there was a 53% reduction in arrests between 2019 and 2020 in our County. There was a 40% reduction in juvenile arrests statewide during the same time period.                           
It appears the impacts of the COVID-19 pandemic have continued and even exacerbated the trend of decreasing youth in the Juvenile Justice System in 2020. With schools converting to predominently virtual delivery, law enforcement agencies re-prioriting resources and court hearing delays and limitations, the number of referrals, court filings and court hearings have been impacted more than normal.                                                                                                                                                                                                                                                  
Gender and race/ethnic group demographics have remained fairly static. Population estimates for 2020 have yet to be published, but 2019 estimates showed that in San Luis Obispo County, 37% of 12-17 year olds identified as Hispanic, 3% identifed as black, 2% as American Indian and 5% as Asian. For 2020 referrals, youth were identified as 45% Hispanic, 2% black, 0% American Indian, and 2% Asian or Pacific Islander. For  2020 petitions filed, youth were identified as 47% Hispanic, 3% black, 0% American Indian and 2% Asian or Pacific Islander. These numbers indicate there does not appear to be a significant race/ethic group disproportionality issue between referral and petition filing.  
No wards were placed in "Other Public Facilities".   The Probation Department's addition in 2017 of the the Coastal Valley Academy (CVA), a JJCPA-YOBG supported residential treatment/camp commitment program likely was the most significant factor in keeping this number low. This is also reflected in the number of wardship youth committed to a secure county facility, as the CVA meets this definition.    
</t>
    </r>
    <r>
      <rPr>
        <sz val="10"/>
        <color rgb="FFFF0000"/>
        <rFont val="Arial"/>
        <family val="2"/>
      </rPr>
      <t xml:space="preserve"> </t>
    </r>
  </si>
  <si>
    <t>Forward Thinking Journaling</t>
  </si>
  <si>
    <t xml:space="preserve">Electronic Monitoring </t>
  </si>
  <si>
    <t>Juvenile probation officers with intensive caseloads are assigned less than 25 youth each.  Resulting standards and expectations include frequent contact with the youth/family, regular case plan updates and risk level reassessments and referral to interventions targeting the youth's highest criminogenic needs at a dosage commensurate to the youth's risk level.  Officers are required to participate in Child and Family Teams and are trained in Motivational Interviewing, Stages of Change, Trauma Informed Care and Forward Thinking Journaling in order to assist them in engaging with youth and family to best facilitate positive behavior change.</t>
  </si>
  <si>
    <t>The Probation Department has in-house trainers who provide Forward Thinking Journaling training to all case carrying juvenile probation officers.  The officers in turn can use any of eight (8) different journals to target specific criminogenic need areas identified in individual youth through assessment with a validated risk assessment tool.  A designated probation officer provides ongoing small group facilitation for moderate to high risk youth newly placed under court ordered supervision.  Specific journals used include “What Got Me Here” and “Responsible Behavior”, with the youth also completing an “Individual Change Plan” during the course of time in the group activity.  This provides a platform for the assigned probation officers to further use other journals in the series as needed during the course of the youth's supervision as well as provides officers with additional tools such as “Behavior Check Sheets”.</t>
  </si>
  <si>
    <t xml:space="preserve">One probation officer is assigned to an intensive caseload (25 youth or less) that primarily includes youth on probation who have been identified as at risk of gang involvement, associated with gang members or currently a member of a gang.  This officer received specialized training in local and statewide gang issues and trends and works in conjunction with probation officers on the county-wide gang task force when needed for investigation or suppression purposes.  The small caseload size allows the officer to work closely with youth and families, including spending time in the activities referenced with other intensive caseloads such as frequent contact and referral to intensive services.  The assignment also requires use of evidence based and best practices such as risk assessment, case planning and participation in child and family teaming processes. Additional probation officers support efforts with gang involved youth by conducting social history investigations and completing individualized case plans and a supervisor coordinates these efforts. </t>
  </si>
  <si>
    <t>Restorative Dialogue Program</t>
  </si>
  <si>
    <t>Community Diversion, Prevention and Intervention</t>
  </si>
  <si>
    <t xml:space="preserve">Probation uses Electronic Monitoring (EM) to supplement home supervision as well as post disposition supervision of wards of the delinquency court, including offender populations of heightened community safety risk such as gang offenders, sex offenders and serious violent felony offenders released from county or state custody facilities.  EM can be used as a graduated sanction and alternative to detention in a custody facility.  It allows for enhanced supervision and accountability through global positioning capacity that can monitor a youth's constant whereabouts including verifying that they are remaining at home when required and staying away from excluded areas such as the homes of victims or other designated areas.  It also allows youth to remain in the community and engaged in positive pro-social activities such as sports and jobs when a response is warranted but 24-hour secure detention is not necessary.   One probation officer is assigned to a juvenile intake position. This officer conducts investigations of new intakes into the Juvenile Hall and coordinates home supervision and electronic monitoring services.  Electronic monitoring is used across caseloads as needed as an alternative to incarceration. </t>
  </si>
  <si>
    <t>Probation contracts with Creative Mediation at Wilshire Community Services to provide restorative justice programming to probation involved youth.  The program was expanded over the past two years due to additional grant funding received.  It now serves additional youth in the community, not just those already involved with probation, and the primary service components include Restorative Conferencing, Parent Teen Mediation, Youth Conflict Mediation and Resource Coordination. The program accepts referrals from all variety of referral sources including probation, child welfare, law enforcement, schools, families and even self-referral from youth.</t>
  </si>
  <si>
    <t>Two probation officers are assigned to community diversion services. These officers review out of custody referrals sent to Probation by outside law enforcement agencies to determine if referral to the District Attorney is necessary or alternative resolution such as admonish and close with referral to community services or placing the youth on a voluntary Welfare and Institutions Code (WIC) 654 contract is appropriate.  Officers use an evidence based assessment tool, the Youth Level of Service Short Version (YLS-SV), to aid in case processing decisions and broker resources to youth and families wherever needed.  They also participate in regional Services Affirming Family Empowerment System of Care (SAFE-SOC) meetings and School Attendance Review Board meetings, which makes them familiar with the at-risk youth population in the county as well as with all prevention related services. Another probation officer is assigned to the County Office of Education Community School.  This officer monitors attendance and conducts truancy reduction activities, addresses behaviorial issues, and assists with casework services, including linking youth and families to services on and off campus. This officer is also trained in the facilitation of Forward Thinking Journaling and provides this intervention to probation involved youth. Additional probation officers in the Juvenile Court Unit conduct social history investigations and risk and needs assessments and formulate case plans to differentiate levels of intervention necessary for youth referrred to the Probation Department and Juvenile Court.</t>
  </si>
  <si>
    <t>The Coastal Valley Academy is a camp commitment program run by the Probation Department that provides residential treatment for wards of the delinquency court.  The program serves as an integral component of the local juvenile justice continuum. It was initially intended to serve as a residential option for those youth who in the past would have likely been sent to group home or Short Term Residential Therapeutic Programs (STRTPs) despite safety, compatibility and efficacy issues.  With the recent Division of Juvenile Justice Realignment resulting from Senate Bill (SB) 823, it also now serves as an important option for youth with WIC 707(b) adjudications whose circumstances do not warrant a Secure Youth Treatment Facility (SYTF) commitment or who are appropriate to step down from a SYTF to a less restrictive program.  Funds support treatment and intervention services in and related to the program, including trauma focused cognitive behavioral treatment and an evidence based group treatment curriculum developed by the University of Cincinnati Corrections Institute. The goal of the program is to safely return youth to the community after reducing their risk of future delinquent behavior by improving their reasoning and avoidance skills and providing them with positive pro-social replacement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</si>
</sst>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heeren@co.slo.ca.us" TargetMode="External"/><Relationship Id="rId1" Type="http://schemas.openxmlformats.org/officeDocument/2006/relationships/hyperlink" Target="mailto:tmilder@co.slo.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10" activePane="bottomLeft" state="frozen"/>
      <selection pane="bottomLeft" activeCell="N16" sqref="N16"/>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443</v>
      </c>
      <c r="B24" s="266"/>
      <c r="C24" s="266"/>
      <c r="D24" s="266"/>
      <c r="E24" s="267"/>
      <c r="F24" s="268">
        <v>44470</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1DE15FE8-B377-4499-B6F7-88CD5B15085E}"/>
    <hyperlink ref="D34" r:id="rId2" xr:uid="{FF0A81E5-C060-41B2-806E-58281795F458}"/>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San Luis Obispo</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San Luis Obispo</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San Luis Obispo</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 Luis Obispo</v>
      </c>
    </row>
    <row r="2" spans="1:2" x14ac:dyDescent="0.2">
      <c r="A2" t="s">
        <v>541</v>
      </c>
      <c r="B2" s="25">
        <f>Reportdate</f>
        <v>44470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Tom Milder</v>
      </c>
    </row>
    <row r="10" spans="1:2" x14ac:dyDescent="0.2">
      <c r="A10" t="s">
        <v>218</v>
      </c>
      <c r="B10" t="str">
        <f>primarytitle</f>
        <v>Chief Deputy Probation Officer</v>
      </c>
    </row>
    <row r="11" spans="1:2" x14ac:dyDescent="0.2">
      <c r="A11" t="s">
        <v>217</v>
      </c>
      <c r="B11" t="str">
        <f>primphone</f>
        <v>805-788-2116</v>
      </c>
    </row>
    <row r="12" spans="1:2" x14ac:dyDescent="0.2">
      <c r="A12" t="s">
        <v>193</v>
      </c>
      <c r="B12" s="10" t="str">
        <f>preemail</f>
        <v>tmilder@co.slo.ca.us</v>
      </c>
    </row>
    <row r="13" spans="1:2" x14ac:dyDescent="0.2">
      <c r="A13" t="s">
        <v>365</v>
      </c>
      <c r="B13" t="str">
        <f>seccontact</f>
        <v>Larissa Heeren</v>
      </c>
    </row>
    <row r="14" spans="1:2" x14ac:dyDescent="0.2">
      <c r="A14" t="s">
        <v>366</v>
      </c>
      <c r="B14" t="str">
        <f>seccontitle</f>
        <v>Program Manager</v>
      </c>
    </row>
    <row r="15" spans="1:2" x14ac:dyDescent="0.2">
      <c r="A15" t="s">
        <v>367</v>
      </c>
      <c r="B15" t="str">
        <f>secphone</f>
        <v>805-781-4067</v>
      </c>
    </row>
    <row r="16" spans="1:2" x14ac:dyDescent="0.2">
      <c r="A16" t="s">
        <v>368</v>
      </c>
      <c r="B16" t="str">
        <f>secemail</f>
        <v>lheeren@co.slo.ca.us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472996</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2365</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475361</v>
      </c>
    </row>
    <row r="33" spans="1:2" x14ac:dyDescent="0.2">
      <c r="A33" t="s">
        <v>556</v>
      </c>
      <c r="B33" s="11">
        <f>t1jjcpasal</f>
        <v>112150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112150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 Luis Obispo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 Luis Obispo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112150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 Luis Obispo</v>
      </c>
      <c r="B2" s="25">
        <f>Reportdate</f>
        <v>44470</v>
      </c>
      <c r="C2" s="24" t="e">
        <f>Chief</f>
        <v>#REF!</v>
      </c>
      <c r="D2" t="e">
        <f>Chiefphone2</f>
        <v>#REF!</v>
      </c>
      <c r="E2" s="10" t="e">
        <f>Address</f>
        <v>#REF!</v>
      </c>
      <c r="F2" s="10" t="e">
        <f>City</f>
        <v>#REF!</v>
      </c>
      <c r="G2" s="9" t="e">
        <f>ZIP</f>
        <v>#REF!</v>
      </c>
      <c r="H2" s="10" t="e">
        <f>Chiefemail2</f>
        <v>#REF!</v>
      </c>
      <c r="I2" t="str">
        <f>primcontact</f>
        <v>Tom Milder</v>
      </c>
      <c r="J2" t="str">
        <f>primarytitle</f>
        <v>Chief Deputy Probation Officer</v>
      </c>
      <c r="K2" t="str">
        <f>primphone</f>
        <v>805-788-2116</v>
      </c>
      <c r="L2" s="10" t="str">
        <f>preemail</f>
        <v>tmilder@co.slo.ca.us</v>
      </c>
      <c r="M2" t="str">
        <f>seccontact</f>
        <v>Larissa Heeren</v>
      </c>
      <c r="N2" t="str">
        <f>seccontitle</f>
        <v>Program Manager</v>
      </c>
      <c r="O2" t="str">
        <f>secphone</f>
        <v>805-781-4067</v>
      </c>
      <c r="P2" t="str">
        <f>secemail</f>
        <v>lheeren@co.slo.ca.us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472996</v>
      </c>
      <c r="X2" s="11">
        <f>t1yobgserv</f>
        <v>0</v>
      </c>
      <c r="Y2" s="11">
        <f>t1yobgprof</f>
        <v>0</v>
      </c>
      <c r="Z2" s="11">
        <f>t1yobgcbo</f>
        <v>0</v>
      </c>
      <c r="AA2" s="11">
        <f>t1yobgequip</f>
        <v>0</v>
      </c>
      <c r="AB2" s="11">
        <f>t1yobgadmin</f>
        <v>2365</v>
      </c>
      <c r="AC2" s="11">
        <f>t1yobgothr1</f>
        <v>0</v>
      </c>
      <c r="AD2" s="11">
        <f>t1yobgothr2</f>
        <v>0</v>
      </c>
      <c r="AE2" s="11">
        <f>t1yobgothr3</f>
        <v>0</v>
      </c>
      <c r="AF2" s="11">
        <f>t1yobgtot</f>
        <v>475361</v>
      </c>
      <c r="AG2" s="11">
        <f>t1jjcpasal</f>
        <v>112150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112150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 Luis Obispo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 Luis Obispo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112150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San Luis Obispo</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6</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95</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188</v>
      </c>
      <c r="J14" s="291"/>
      <c r="K14" s="97"/>
      <c r="L14" s="97"/>
      <c r="M14" s="97"/>
      <c r="N14" s="97"/>
      <c r="O14" s="98"/>
    </row>
    <row r="15" spans="1:24" ht="14.25" x14ac:dyDescent="0.2">
      <c r="A15" s="91"/>
      <c r="B15" s="45"/>
      <c r="C15" s="128"/>
      <c r="D15" s="128"/>
      <c r="E15" s="296" t="s">
        <v>815</v>
      </c>
      <c r="F15" s="296"/>
      <c r="G15" s="296"/>
      <c r="H15" s="296"/>
      <c r="I15" s="288">
        <v>77</v>
      </c>
      <c r="J15" s="289"/>
      <c r="K15" s="97"/>
      <c r="L15" s="97"/>
      <c r="M15" s="97"/>
      <c r="N15" s="97"/>
      <c r="O15" s="98"/>
    </row>
    <row r="16" spans="1:24" ht="15" x14ac:dyDescent="0.25">
      <c r="A16" s="102"/>
      <c r="B16" s="45"/>
      <c r="C16" s="128"/>
      <c r="D16" s="128"/>
      <c r="E16" s="298" t="s">
        <v>827</v>
      </c>
      <c r="F16" s="298"/>
      <c r="G16" s="298"/>
      <c r="H16" s="298"/>
      <c r="I16" s="292">
        <f>SUM(I14:J15)</f>
        <v>265</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118</v>
      </c>
      <c r="J20" s="291"/>
      <c r="K20" s="97"/>
      <c r="L20" s="97"/>
      <c r="M20" s="97"/>
      <c r="N20" s="97"/>
      <c r="O20" s="98"/>
    </row>
    <row r="21" spans="1:24" ht="14.25" x14ac:dyDescent="0.2">
      <c r="A21" s="102"/>
      <c r="B21" s="128"/>
      <c r="C21" s="128"/>
      <c r="D21" s="128"/>
      <c r="E21" s="296" t="s">
        <v>818</v>
      </c>
      <c r="F21" s="296"/>
      <c r="G21" s="296"/>
      <c r="H21" s="296"/>
      <c r="I21" s="309">
        <v>124</v>
      </c>
      <c r="J21" s="310"/>
      <c r="K21" s="97"/>
      <c r="L21" s="97"/>
      <c r="M21" s="97"/>
      <c r="N21" s="97"/>
      <c r="O21" s="98"/>
    </row>
    <row r="22" spans="1:24" ht="14.25" x14ac:dyDescent="0.2">
      <c r="A22" s="102"/>
      <c r="B22" s="128"/>
      <c r="C22" s="128"/>
      <c r="D22" s="128"/>
      <c r="E22" s="297" t="s">
        <v>819</v>
      </c>
      <c r="F22" s="297"/>
      <c r="G22" s="297"/>
      <c r="H22" s="297"/>
      <c r="I22" s="290">
        <v>6</v>
      </c>
      <c r="J22" s="291"/>
      <c r="K22" s="97"/>
      <c r="L22" s="97"/>
      <c r="M22" s="97"/>
      <c r="N22" s="97"/>
      <c r="O22" s="98"/>
    </row>
    <row r="23" spans="1:24" ht="14.25" x14ac:dyDescent="0.2">
      <c r="A23" s="102"/>
      <c r="B23" s="128"/>
      <c r="C23" s="128"/>
      <c r="D23" s="128"/>
      <c r="E23" s="296" t="s">
        <v>820</v>
      </c>
      <c r="F23" s="296"/>
      <c r="G23" s="296"/>
      <c r="H23" s="296"/>
      <c r="I23" s="288">
        <v>1</v>
      </c>
      <c r="J23" s="289"/>
      <c r="K23" s="97"/>
      <c r="L23" s="97"/>
      <c r="M23" s="97"/>
      <c r="N23" s="97"/>
      <c r="O23" s="98"/>
    </row>
    <row r="24" spans="1:24" ht="14.25" x14ac:dyDescent="0.2">
      <c r="A24" s="102"/>
      <c r="B24" s="128"/>
      <c r="C24" s="128"/>
      <c r="D24" s="128"/>
      <c r="E24" s="297" t="s">
        <v>821</v>
      </c>
      <c r="F24" s="297"/>
      <c r="G24" s="297"/>
      <c r="H24" s="297"/>
      <c r="I24" s="290">
        <v>5</v>
      </c>
      <c r="J24" s="291"/>
      <c r="K24" s="97"/>
      <c r="L24" s="97"/>
      <c r="M24" s="97"/>
      <c r="N24" s="97"/>
      <c r="O24" s="98"/>
    </row>
    <row r="25" spans="1:24" ht="14.25" x14ac:dyDescent="0.2">
      <c r="A25" s="102"/>
      <c r="B25" s="128"/>
      <c r="C25" s="128"/>
      <c r="D25" s="128"/>
      <c r="E25" s="296" t="s">
        <v>822</v>
      </c>
      <c r="F25" s="296"/>
      <c r="G25" s="296"/>
      <c r="H25" s="296"/>
      <c r="I25" s="288">
        <v>0</v>
      </c>
      <c r="J25" s="289"/>
      <c r="K25" s="97"/>
      <c r="L25" s="97"/>
      <c r="M25" s="97"/>
      <c r="N25" s="97"/>
      <c r="O25" s="98"/>
    </row>
    <row r="26" spans="1:24" ht="14.25" x14ac:dyDescent="0.2">
      <c r="A26" s="102"/>
      <c r="B26" s="128"/>
      <c r="C26" s="128"/>
      <c r="D26" s="128"/>
      <c r="E26" s="297" t="s">
        <v>823</v>
      </c>
      <c r="F26" s="297"/>
      <c r="G26" s="297"/>
      <c r="H26" s="297"/>
      <c r="I26" s="290">
        <v>11</v>
      </c>
      <c r="J26" s="291"/>
      <c r="K26" s="97"/>
      <c r="L26" s="97"/>
      <c r="M26" s="97"/>
      <c r="N26" s="97"/>
      <c r="O26" s="98"/>
    </row>
    <row r="27" spans="1:24" ht="15" x14ac:dyDescent="0.25">
      <c r="A27" s="102"/>
      <c r="B27" s="128"/>
      <c r="C27" s="128"/>
      <c r="D27" s="128"/>
      <c r="E27" s="298" t="s">
        <v>827</v>
      </c>
      <c r="F27" s="298"/>
      <c r="G27" s="298"/>
      <c r="H27" s="298"/>
      <c r="I27" s="292">
        <f>SUM(I20:J26)</f>
        <v>265</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942</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7"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San Luis Obispo</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74</v>
      </c>
      <c r="K7" s="360"/>
      <c r="L7" s="45"/>
      <c r="M7" s="45"/>
      <c r="N7" s="45"/>
      <c r="O7" s="92"/>
    </row>
    <row r="8" spans="1:37" ht="14.1" customHeight="1" x14ac:dyDescent="0.2">
      <c r="A8" s="91"/>
      <c r="B8" s="128"/>
      <c r="C8" s="128"/>
      <c r="D8" s="353" t="s">
        <v>890</v>
      </c>
      <c r="E8" s="354"/>
      <c r="F8" s="354"/>
      <c r="G8" s="354"/>
      <c r="H8" s="354"/>
      <c r="I8" s="355"/>
      <c r="J8" s="361">
        <v>21</v>
      </c>
      <c r="K8" s="362"/>
      <c r="L8" s="125"/>
      <c r="M8" s="125"/>
      <c r="N8" s="125"/>
      <c r="O8" s="126"/>
      <c r="P8" s="214"/>
    </row>
    <row r="9" spans="1:37" ht="14.1" customHeight="1" x14ac:dyDescent="0.2">
      <c r="A9" s="91"/>
      <c r="B9" s="128"/>
      <c r="C9" s="128"/>
      <c r="D9" s="356" t="s">
        <v>827</v>
      </c>
      <c r="E9" s="357"/>
      <c r="F9" s="357"/>
      <c r="G9" s="357"/>
      <c r="H9" s="357"/>
      <c r="I9" s="358"/>
      <c r="J9" s="363">
        <f>SUM(I7:J8)</f>
        <v>95</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15</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11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46</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8</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37</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8</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1</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46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56</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76</v>
      </c>
      <c r="K32" s="372"/>
      <c r="L32" s="125"/>
      <c r="M32" s="125"/>
      <c r="N32" s="125"/>
      <c r="O32" s="126"/>
      <c r="P32" s="214"/>
    </row>
    <row r="33" spans="1:37" ht="14.1" customHeight="1" x14ac:dyDescent="0.2">
      <c r="A33" s="91"/>
      <c r="B33" s="45"/>
      <c r="C33" s="45"/>
      <c r="D33" s="329" t="s">
        <v>815</v>
      </c>
      <c r="E33" s="330"/>
      <c r="F33" s="330"/>
      <c r="G33" s="330"/>
      <c r="H33" s="330"/>
      <c r="I33" s="370"/>
      <c r="J33" s="335">
        <v>19</v>
      </c>
      <c r="K33" s="336"/>
      <c r="L33" s="125"/>
      <c r="M33" s="125"/>
      <c r="N33" s="125"/>
      <c r="O33" s="126"/>
      <c r="P33" s="214"/>
    </row>
    <row r="34" spans="1:37" ht="14.1" customHeight="1" x14ac:dyDescent="0.2">
      <c r="A34" s="91"/>
      <c r="B34" s="45"/>
      <c r="C34" s="45"/>
      <c r="D34" s="340" t="s">
        <v>827</v>
      </c>
      <c r="E34" s="340"/>
      <c r="F34" s="340"/>
      <c r="G34" s="340"/>
      <c r="H34" s="340"/>
      <c r="I34" s="340"/>
      <c r="J34" s="337">
        <f>SUM(J32:K33)</f>
        <v>95</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45</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45</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3</v>
      </c>
      <c r="K39" s="291"/>
      <c r="L39" s="125"/>
      <c r="M39" s="125"/>
      <c r="N39" s="125"/>
      <c r="O39" s="126"/>
      <c r="P39" s="214"/>
    </row>
    <row r="40" spans="1:37" ht="14.1" customHeight="1" x14ac:dyDescent="0.2">
      <c r="A40" s="91"/>
      <c r="B40" s="136"/>
      <c r="C40" s="128"/>
      <c r="D40" s="333" t="s">
        <v>820</v>
      </c>
      <c r="E40" s="334"/>
      <c r="F40" s="334"/>
      <c r="G40" s="334"/>
      <c r="H40" s="334"/>
      <c r="I40" s="334"/>
      <c r="J40" s="288">
        <v>1</v>
      </c>
      <c r="K40" s="289"/>
      <c r="L40" s="125"/>
      <c r="M40" s="125"/>
      <c r="N40" s="125"/>
      <c r="O40" s="126"/>
      <c r="P40" s="214"/>
    </row>
    <row r="41" spans="1:37" ht="14.1" customHeight="1" x14ac:dyDescent="0.2">
      <c r="A41" s="91"/>
      <c r="B41" s="136"/>
      <c r="C41" s="128"/>
      <c r="D41" s="331" t="s">
        <v>821</v>
      </c>
      <c r="E41" s="332"/>
      <c r="F41" s="332"/>
      <c r="G41" s="332"/>
      <c r="H41" s="332"/>
      <c r="I41" s="332"/>
      <c r="J41" s="290">
        <v>1</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0</v>
      </c>
      <c r="K43" s="291"/>
      <c r="L43" s="125"/>
      <c r="M43" s="125"/>
      <c r="N43" s="125"/>
      <c r="O43" s="126"/>
      <c r="P43" s="214"/>
    </row>
    <row r="44" spans="1:37" ht="14.1" customHeight="1" x14ac:dyDescent="0.2">
      <c r="A44" s="91"/>
      <c r="B44" s="128"/>
      <c r="C44" s="128"/>
      <c r="D44" s="327" t="s">
        <v>827</v>
      </c>
      <c r="E44" s="328"/>
      <c r="F44" s="328"/>
      <c r="G44" s="328"/>
      <c r="H44" s="328"/>
      <c r="I44" s="328"/>
      <c r="J44" s="292">
        <f>SUM(J37:K43)</f>
        <v>95</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t="s">
        <v>940</v>
      </c>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tabSelected="1" zoomScaleNormal="100" workbookViewId="0">
      <pane ySplit="5" topLeftCell="A6" activePane="bottomLeft" state="frozen"/>
      <selection pane="bottomLeft" activeCell="G18" sqref="G18:H1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San Luis Obispo</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30</v>
      </c>
      <c r="H9" s="388"/>
      <c r="I9" s="183"/>
    </row>
    <row r="10" spans="1:21" ht="15" x14ac:dyDescent="0.2">
      <c r="A10" s="165"/>
      <c r="B10" s="206"/>
      <c r="C10" s="399" t="s">
        <v>872</v>
      </c>
      <c r="D10" s="399"/>
      <c r="E10" s="399"/>
      <c r="F10" s="399"/>
      <c r="G10" s="397">
        <v>95</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125</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88</v>
      </c>
      <c r="H16" s="388"/>
      <c r="I16" s="98"/>
    </row>
    <row r="17" spans="1:9" ht="14.25" x14ac:dyDescent="0.2">
      <c r="A17" s="102"/>
      <c r="B17" s="128"/>
      <c r="C17" s="296" t="s">
        <v>815</v>
      </c>
      <c r="D17" s="296"/>
      <c r="E17" s="296"/>
      <c r="F17" s="296"/>
      <c r="G17" s="397">
        <v>37</v>
      </c>
      <c r="H17" s="397"/>
      <c r="I17" s="98"/>
    </row>
    <row r="18" spans="1:9" ht="15" x14ac:dyDescent="0.25">
      <c r="A18" s="102"/>
      <c r="B18" s="128"/>
      <c r="C18" s="298" t="s">
        <v>827</v>
      </c>
      <c r="D18" s="298"/>
      <c r="E18" s="298"/>
      <c r="F18" s="298"/>
      <c r="G18" s="408">
        <f>SUM(G16:H17)</f>
        <v>125</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3</v>
      </c>
      <c r="H22" s="388"/>
      <c r="I22" s="98"/>
    </row>
    <row r="23" spans="1:9" ht="14.25" x14ac:dyDescent="0.2">
      <c r="A23" s="102"/>
      <c r="B23" s="128"/>
      <c r="C23" s="296" t="s">
        <v>818</v>
      </c>
      <c r="D23" s="296"/>
      <c r="E23" s="296"/>
      <c r="F23" s="296"/>
      <c r="G23" s="409">
        <v>65</v>
      </c>
      <c r="H23" s="409"/>
      <c r="I23" s="98"/>
    </row>
    <row r="24" spans="1:9" ht="14.25" x14ac:dyDescent="0.2">
      <c r="A24" s="102"/>
      <c r="B24" s="128"/>
      <c r="C24" s="297" t="s">
        <v>817</v>
      </c>
      <c r="D24" s="297"/>
      <c r="E24" s="297"/>
      <c r="F24" s="297"/>
      <c r="G24" s="388">
        <v>49</v>
      </c>
      <c r="H24" s="388"/>
      <c r="I24" s="98"/>
    </row>
    <row r="25" spans="1:9" ht="14.25" x14ac:dyDescent="0.2">
      <c r="A25" s="102"/>
      <c r="B25" s="128"/>
      <c r="C25" s="311" t="s">
        <v>512</v>
      </c>
      <c r="D25" s="311"/>
      <c r="E25" s="311"/>
      <c r="F25" s="311"/>
      <c r="G25" s="397">
        <v>8</v>
      </c>
      <c r="H25" s="397"/>
      <c r="I25" s="98"/>
    </row>
    <row r="26" spans="1:9" ht="15" x14ac:dyDescent="0.25">
      <c r="A26" s="102"/>
      <c r="B26" s="128"/>
      <c r="C26" s="298" t="s">
        <v>827</v>
      </c>
      <c r="D26" s="298"/>
      <c r="E26" s="298"/>
      <c r="F26" s="298"/>
      <c r="G26" s="408">
        <f>SUM(G22:H25)</f>
        <v>125</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t="s">
        <v>941</v>
      </c>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San Luis Obispo</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943</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484" sqref="A484:J51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San Luis Obispo</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San Luis Obispo</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San Luis Obispo</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950</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t="s">
        <v>517</v>
      </c>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v>472996</v>
      </c>
      <c r="F132" s="451"/>
      <c r="G132" s="451">
        <v>112150</v>
      </c>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v>2365</v>
      </c>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475361</v>
      </c>
      <c r="F142" s="439"/>
      <c r="G142" s="439">
        <f>SUM(G132:G141)</f>
        <v>112150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953</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San Luis Obispo</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937</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489</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v>333687</v>
      </c>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0</v>
      </c>
      <c r="F194" s="439"/>
      <c r="G194" s="439">
        <f>SUM(G184:G193)</f>
        <v>333687</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946</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San Luis Obispo</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944</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t="s">
        <v>488</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v>78009</v>
      </c>
      <c r="F237" s="451"/>
      <c r="G237" s="451">
        <v>42023</v>
      </c>
      <c r="H237" s="451"/>
      <c r="I237" s="452"/>
      <c r="J237" s="452"/>
    </row>
    <row r="238" spans="1:10" x14ac:dyDescent="0.2">
      <c r="A238" s="447" t="s">
        <v>528</v>
      </c>
      <c r="B238" s="448"/>
      <c r="C238" s="448"/>
      <c r="D238" s="449"/>
      <c r="E238" s="434">
        <v>1497</v>
      </c>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v>398</v>
      </c>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79904</v>
      </c>
      <c r="F247" s="439"/>
      <c r="G247" s="439">
        <f>SUM(G237:G246)</f>
        <v>42023</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947</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San Luis Obispo</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939</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t="s">
        <v>485</v>
      </c>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v>182246</v>
      </c>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182246</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948</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San Luis Obispo</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t="s">
        <v>945</v>
      </c>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t="s">
        <v>482</v>
      </c>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v>206527</v>
      </c>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v>19602</v>
      </c>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226129</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t="s">
        <v>951</v>
      </c>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San Luis Obispo</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t="s">
        <v>938</v>
      </c>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t="s">
        <v>470</v>
      </c>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v>1081005</v>
      </c>
      <c r="J411" s="452"/>
    </row>
    <row r="412" spans="1:10" x14ac:dyDescent="0.2">
      <c r="A412" s="447" t="s">
        <v>528</v>
      </c>
      <c r="B412" s="448"/>
      <c r="C412" s="448"/>
      <c r="D412" s="449"/>
      <c r="E412" s="434">
        <v>1621</v>
      </c>
      <c r="F412" s="434"/>
      <c r="G412" s="435"/>
      <c r="H412" s="435"/>
      <c r="I412" s="450">
        <v>38180</v>
      </c>
      <c r="J412" s="450"/>
    </row>
    <row r="413" spans="1:10" x14ac:dyDescent="0.2">
      <c r="A413" s="443" t="s">
        <v>529</v>
      </c>
      <c r="B413" s="444"/>
      <c r="C413" s="444"/>
      <c r="D413" s="445"/>
      <c r="E413" s="451">
        <v>29537</v>
      </c>
      <c r="F413" s="451"/>
      <c r="G413" s="451">
        <v>150642</v>
      </c>
      <c r="H413" s="451"/>
      <c r="I413" s="452"/>
      <c r="J413" s="452"/>
    </row>
    <row r="414" spans="1:10" x14ac:dyDescent="0.2">
      <c r="A414" s="447" t="s">
        <v>530</v>
      </c>
      <c r="B414" s="448"/>
      <c r="C414" s="448"/>
      <c r="D414" s="449"/>
      <c r="E414" s="434">
        <v>108333</v>
      </c>
      <c r="F414" s="434"/>
      <c r="G414" s="435"/>
      <c r="H414" s="435"/>
      <c r="I414" s="450"/>
      <c r="J414" s="450"/>
    </row>
    <row r="415" spans="1:10" x14ac:dyDescent="0.2">
      <c r="A415" s="443" t="s">
        <v>531</v>
      </c>
      <c r="B415" s="444"/>
      <c r="C415" s="444"/>
      <c r="D415" s="445"/>
      <c r="E415" s="451"/>
      <c r="F415" s="451"/>
      <c r="G415" s="451"/>
      <c r="H415" s="451"/>
      <c r="I415" s="452">
        <v>6234</v>
      </c>
      <c r="J415" s="452"/>
    </row>
    <row r="416" spans="1:10" x14ac:dyDescent="0.2">
      <c r="A416" s="447" t="s">
        <v>532</v>
      </c>
      <c r="B416" s="448"/>
      <c r="C416" s="448"/>
      <c r="D416" s="449"/>
      <c r="E416" s="434">
        <v>697</v>
      </c>
      <c r="F416" s="434"/>
      <c r="G416" s="435"/>
      <c r="H416" s="435"/>
      <c r="I416" s="450">
        <v>64463</v>
      </c>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140188</v>
      </c>
      <c r="F421" s="439"/>
      <c r="G421" s="439">
        <f>SUM(G411:G420)</f>
        <v>150642</v>
      </c>
      <c r="H421" s="439"/>
      <c r="I421" s="439">
        <f>SUM(I411:I420)</f>
        <v>1189882</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t="s">
        <v>954</v>
      </c>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San Luis Obispo</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t="s">
        <v>949</v>
      </c>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t="s">
        <v>501</v>
      </c>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v>11894</v>
      </c>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v>49967</v>
      </c>
      <c r="F472" s="434"/>
      <c r="G472" s="435"/>
      <c r="H472" s="435"/>
      <c r="I472" s="450">
        <v>193200</v>
      </c>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v>250</v>
      </c>
      <c r="F474" s="434"/>
      <c r="G474" s="435"/>
      <c r="H474" s="435"/>
      <c r="I474" s="450">
        <v>882</v>
      </c>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50217</v>
      </c>
      <c r="F479" s="439"/>
      <c r="G479" s="439">
        <f>SUM(G469:G478)</f>
        <v>0</v>
      </c>
      <c r="H479" s="439"/>
      <c r="I479" s="439">
        <f>SUM(I469:I478)</f>
        <v>205976</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t="s">
        <v>952</v>
      </c>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San Luis Obispo</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San Luis Obispo</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San Luis Obispo</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San Luis Obispo</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San Luis Obispo</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San Luis Obispo</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San Luis Obispo</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San Luis Obispo</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San Luis Obispo</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San Luis Obispo</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San Luis Obispo</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San Luis Obispo</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San Luis Obispo</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San Luis Obispo</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San Luis Obispo</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San Luis Obispo</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San Luis Obispo</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San Luis Obispo</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San Luis Obispo</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San Luis Obispo</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San Luis Obispo</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San Luis Obispo</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San Luis Obispo</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San Luis Obispo</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265</v>
      </c>
      <c r="E10" s="130"/>
      <c r="F10" s="39"/>
      <c r="G10" s="569" t="s">
        <v>847</v>
      </c>
      <c r="H10" s="569"/>
      <c r="I10" s="572"/>
      <c r="J10" s="174">
        <f>'REPORT 1'!$I$27</f>
        <v>265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95</v>
      </c>
      <c r="E17" s="39"/>
      <c r="F17" s="39"/>
      <c r="G17" s="564" t="s">
        <v>847</v>
      </c>
      <c r="H17" s="564"/>
      <c r="I17" s="565"/>
      <c r="J17" s="173">
        <f>'REPORT 3'!$J$34</f>
        <v>95</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46</v>
      </c>
      <c r="E21" s="39"/>
      <c r="F21" s="39"/>
      <c r="G21" s="564" t="s">
        <v>847</v>
      </c>
      <c r="H21" s="564"/>
      <c r="I21" s="565"/>
      <c r="J21" s="173">
        <f>'REPORT 3'!$J$44</f>
        <v>95</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125</v>
      </c>
      <c r="G28" s="564" t="s">
        <v>847</v>
      </c>
      <c r="H28" s="564"/>
      <c r="I28" s="565"/>
      <c r="J28" s="175">
        <f>'ARREST REPORT'!$G$18</f>
        <v>125</v>
      </c>
    </row>
    <row r="31" spans="1:10" ht="15" x14ac:dyDescent="0.25">
      <c r="G31" s="566" t="s">
        <v>816</v>
      </c>
      <c r="H31" s="566"/>
      <c r="I31" s="567"/>
      <c r="J31" s="171" t="s">
        <v>827</v>
      </c>
    </row>
    <row r="32" spans="1:10" s="1" customFormat="1" ht="15" x14ac:dyDescent="0.25">
      <c r="G32" s="564" t="s">
        <v>847</v>
      </c>
      <c r="H32" s="564"/>
      <c r="I32" s="565"/>
      <c r="J32" s="175">
        <f>'ARREST REPORT'!$G$26</f>
        <v>125</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Thomas Milder</cp:lastModifiedBy>
  <cp:lastPrinted>2018-08-28T17:54:34Z</cp:lastPrinted>
  <dcterms:created xsi:type="dcterms:W3CDTF">2010-06-09T19:05:00Z</dcterms:created>
  <dcterms:modified xsi:type="dcterms:W3CDTF">2021-10-13T01:28:32Z</dcterms:modified>
</cp:coreProperties>
</file>