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644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45621"/>
</workbook>
</file>

<file path=xl/calcChain.xml><?xml version="1.0" encoding="utf-8"?>
<calcChain xmlns="http://schemas.openxmlformats.org/spreadsheetml/2006/main">
  <c r="G761" i="7" l="1"/>
  <c r="G528" i="7"/>
  <c r="G882" i="7"/>
  <c r="G191" i="7"/>
  <c r="G818" i="7"/>
  <c r="G412" i="7"/>
  <c r="G587" i="7"/>
  <c r="G527" i="7"/>
  <c r="G471"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B42" i="8" l="1"/>
  <c r="AF2" i="33"/>
  <c r="Q2" i="33"/>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<sst xmlns="http://schemas.openxmlformats.org/spreadsheetml/2006/main" count="2430" uniqueCount="972">
  <si>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</si>
  <si>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</si>
  <si>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</si>
  <si>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</si>
  <si>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</si>
  <si>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</si>
  <si>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</si>
  <si>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</si>
  <si>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</si>
  <si>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</si>
  <si>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</si>
  <si>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</si>
  <si>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</si>
  <si>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</si>
  <si>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</si>
  <si>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</si>
  <si>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</si>
  <si>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</si>
  <si>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</si>
  <si>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</si>
  <si>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</si>
  <si>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</si>
  <si>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</si>
  <si>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</si>
  <si>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</si>
  <si>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</si>
  <si>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</si>
  <si>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</si>
  <si>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</si>
  <si>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</si>
  <si>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</si>
  <si>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</si>
  <si>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</si>
  <si>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</si>
  <si>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</si>
  <si>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</si>
  <si>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</si>
  <si>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</si>
  <si>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</si>
  <si>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</si>
  <si>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</si>
  <si>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</si>
  <si>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</si>
  <si>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</si>
  <si>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</si>
  <si>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</si>
  <si>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</si>
  <si>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</si>
  <si>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</si>
  <si>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</si>
  <si>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</si>
  <si>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</si>
  <si>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</si>
  <si>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</si>
  <si>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</si>
  <si>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</si>
  <si>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</si>
  <si>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</si>
  <si>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</si>
  <si>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</si>
  <si>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</si>
  <si>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</si>
  <si>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</si>
  <si>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</si>
  <si>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</si>
  <si>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</si>
  <si>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</si>
  <si>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</si>
  <si>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</si>
  <si>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</si>
  <si>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</si>
  <si>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</si>
  <si>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</si>
  <si>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</si>
  <si>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</si>
  <si>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</si>
  <si>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</si>
  <si>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</si>
  <si>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</si>
  <si>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</si>
  <si>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</si>
  <si>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</si>
  <si>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</si>
  <si>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</si>
  <si>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</si>
  <si>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</si>
  <si>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</si>
  <si>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</si>
  <si>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</si>
  <si>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</si>
  <si>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</si>
  <si>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</si>
  <si>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</si>
  <si>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</si>
  <si>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</si>
  <si>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</si>
  <si>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</si>
  <si>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</si>
  <si>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</si>
  <si>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</si>
  <si>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</si>
  <si>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</si>
  <si>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</si>
  <si>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</si>
  <si>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</si>
  <si>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</si>
  <si>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</si>
  <si>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</si>
  <si>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</si>
  <si>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</si>
  <si>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</si>
  <si>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</si>
  <si>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</si>
  <si>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</si>
  <si>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</si>
  <si>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</si>
  <si>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</si>
  <si>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</si>
  <si>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</si>
  <si>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</si>
  <si>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</si>
  <si>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</si>
  <si>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</si>
  <si>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</si>
  <si>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</si>
  <si>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</si>
  <si>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</si>
  <si>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</si>
  <si>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</si>
  <si>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</si>
  <si>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</si>
  <si>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</si>
  <si>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</si>
  <si>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</si>
  <si>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</si>
  <si>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</si>
  <si>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</si>
  <si>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</si>
  <si>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</si>
  <si>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</si>
  <si>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</si>
  <si>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</si>
  <si>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</si>
  <si>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</si>
  <si>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</si>
  <si>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</si>
  <si>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</si>
  <si>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</si>
  <si>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</si>
  <si>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</si>
  <si>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</si>
  <si>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</si>
  <si>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</si>
  <si>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</si>
  <si>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</si>
  <si>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</si>
  <si>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</si>
  <si>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</si>
  <si>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</si>
  <si>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</si>
  <si>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</si>
  <si>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</si>
  <si>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</si>
  <si>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</si>
  <si>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</si>
  <si>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</si>
  <si>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</si>
  <si>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</si>
  <si>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</si>
  <si>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</si>
  <si>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</si>
  <si>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</si>
  <si>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</si>
  <si>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</si>
  <si>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</si>
  <si>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</si>
  <si>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</si>
  <si>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</si>
  <si>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</si>
  <si>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</si>
  <si>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</si>
  <si>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</si>
  <si>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</si>
  <si>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</si>
  <si>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</si>
  <si>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</si>
  <si>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</si>
  <si>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</si>
  <si>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</si>
  <si>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</si>
  <si>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</si>
  <si>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</si>
  <si>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</si>
  <si>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</si>
  <si>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</si>
  <si>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</si>
  <si>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</si>
  <si>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</si>
  <si>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</si>
  <si>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</si>
  <si>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</si>
  <si>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</si>
  <si>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</si>
  <si>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</si>
  <si>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</si>
  <si>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</si>
  <si>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</si>
  <si>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</si>
  <si>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</si>
  <si>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</si>
  <si>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</si>
  <si>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</si>
  <si>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</si>
  <si>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</si>
  <si>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</si>
  <si>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</si>
  <si>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</si>
  <si>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</si>
  <si>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</si>
  <si>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</si>
  <si>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</si>
  <si>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</si>
  <si>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</si>
  <si>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</si>
  <si>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</si>
  <si>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</si>
  <si>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</si>
  <si>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</si>
  <si>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</si>
  <si>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</si>
  <si>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</si>
  <si>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</si>
  <si>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</si>
  <si>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</si>
  <si>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</si>
  <si>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</si>
  <si>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</si>
  <si>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</si>
  <si>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</si>
  <si>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</si>
  <si>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</si>
  <si>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</si>
  <si>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</si>
  <si>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</si>
  <si>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</si>
  <si>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</si>
  <si>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</si>
  <si>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</si>
  <si>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</si>
  <si>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</si>
  <si>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</si>
  <si>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</si>
  <si>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</si>
  <si>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</si>
  <si>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</si>
  <si>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</si>
  <si>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</si>
  <si>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</si>
  <si>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</si>
  <si>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</si>
  <si>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</si>
  <si>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</si>
  <si>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</si>
  <si>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</si>
  <si>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</si>
  <si>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</si>
  <si>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</si>
  <si>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</si>
  <si>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</si>
  <si>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</si>
  <si>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</si>
  <si>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</si>
  <si>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</si>
  <si>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</si>
  <si>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</si>
  <si>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</si>
  <si>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</si>
  <si>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</si>
  <si>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</si>
  <si>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</si>
  <si>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</si>
  <si>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</si>
  <si>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</si>
  <si>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</si>
  <si>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</si>
  <si>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</si>
  <si>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</si>
  <si>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</si>
  <si>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</si>
  <si>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</si>
  <si>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</si>
  <si>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</si>
  <si>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</si>
  <si>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</si>
  <si>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</si>
  <si>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</si>
  <si>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</si>
  <si>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</si>
  <si>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</si>
  <si>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</si>
  <si>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</si>
  <si>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</si>
  <si>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</si>
  <si>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</si>
  <si>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</si>
  <si>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</si>
  <si>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</si>
  <si>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</si>
  <si>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</si>
  <si>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</si>
  <si>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</si>
  <si>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</si>
  <si>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</si>
  <si>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</si>
  <si>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</si>
  <si>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</si>
  <si>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</si>
  <si>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</si>
  <si>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</si>
  <si>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</si>
  <si>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</si>
  <si>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</si>
  <si>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</si>
  <si>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</si>
  <si>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</si>
  <si>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</si>
  <si>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</si>
  <si>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</si>
  <si>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</si>
  <si>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</si>
  <si>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</si>
  <si>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</si>
  <si>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</si>
  <si>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</si>
  <si>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</si>
  <si>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</si>
  <si>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</si>
  <si>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</si>
  <si>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</si>
  <si>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</si>
  <si>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</si>
  <si>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</si>
  <si>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</si>
  <si>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</si>
  <si>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</si>
  <si>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</si>
  <si>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</si>
  <si>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</si>
  <si>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</si>
  <si>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</si>
  <si>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</si>
  <si>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</si>
  <si>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</si>
  <si>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</si>
  <si>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</si>
  <si>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</si>
  <si>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</si>
  <si>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</si>
  <si>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</si>
  <si>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</si>
  <si>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</si>
  <si>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</si>
  <si>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</si>
  <si>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</si>
  <si>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</si>
  <si>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</si>
  <si>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</si>
  <si>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</si>
  <si>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</si>
  <si>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</si>
  <si>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</si>
  <si>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</si>
  <si>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</si>
  <si>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</si>
  <si>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</si>
  <si>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</si>
  <si>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</si>
  <si>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</si>
  <si>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</si>
  <si>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</si>
  <si>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</si>
  <si>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</si>
  <si>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</si>
  <si>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</si>
  <si>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</si>
  <si>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</si>
  <si>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</si>
  <si>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</si>
  <si>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</si>
  <si>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</si>
  <si>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</si>
  <si>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</si>
  <si>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</si>
  <si>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</si>
  <si>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</si>
  <si>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</si>
  <si>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</si>
  <si>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</si>
  <si>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</si>
  <si>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</si>
  <si>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</si>
  <si>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</si>
  <si>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</si>
  <si>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</si>
  <si>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</si>
  <si>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</si>
  <si>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</si>
  <si>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</si>
  <si>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</si>
  <si>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</si>
  <si>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</si>
  <si>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</si>
  <si>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</si>
  <si>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</si>
  <si>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</si>
  <si>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</si>
  <si>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</si>
  <si>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</si>
  <si>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</si>
  <si>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</si>
  <si>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</si>
  <si>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</si>
  <si>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</si>
  <si>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</si>
  <si>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</si>
  <si>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</si>
  <si>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</si>
  <si>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</si>
  <si>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</si>
  <si>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</si>
  <si>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</si>
  <si>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</si>
  <si>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</si>
  <si>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</si>
  <si>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</si>
  <si>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</si>
  <si>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</si>
  <si>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</si>
  <si>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</si>
  <si>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</si>
  <si>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</si>
  <si>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</si>
  <si>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</si>
  <si>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</si>
  <si>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</si>
  <si>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</si>
  <si>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</si>
  <si>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</si>
  <si>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</si>
  <si>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</si>
  <si>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</si>
  <si>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</si>
  <si>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</si>
  <si>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</si>
  <si>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</si>
  <si>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</si>
  <si>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</si>
  <si>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</si>
  <si>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</si>
  <si>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</si>
  <si>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</si>
  <si>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</si>
  <si>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</si>
  <si>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</si>
  <si>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</si>
  <si>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</si>
  <si>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</si>
  <si>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</si>
  <si>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</si>
  <si>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</si>
  <si>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</si>
  <si>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</si>
  <si>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</si>
  <si>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</si>
  <si>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</si>
  <si>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</si>
  <si>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</si>
  <si>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</si>
  <si>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</si>
  <si>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</si>
  <si>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</si>
  <si>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</si>
  <si>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</si>
  <si>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</si>
  <si>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</si>
  <si>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</si>
  <si>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</si>
  <si>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</si>
  <si>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</si>
  <si>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</si>
  <si>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</si>
  <si>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</si>
  <si>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</si>
  <si>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</si>
  <si>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</si>
  <si>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</si>
  <si>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</si>
  <si>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</si>
  <si>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</si>
  <si>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</si>
  <si>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</si>
  <si>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</si>
  <si>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</si>
  <si>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</si>
  <si>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</si>
  <si>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</si>
  <si>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</si>
  <si>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</si>
  <si>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</si>
  <si>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</si>
  <si>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</si>
  <si>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</si>
  <si>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</si>
  <si>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</si>
  <si>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</si>
  <si>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</si>
  <si>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</si>
  <si>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</si>
  <si>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</si>
  <si>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</si>
  <si>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</si>
  <si>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</si>
  <si>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</si>
  <si>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</si>
  <si>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</si>
  <si>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</si>
  <si>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</si>
  <si>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</si>
  <si>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</si>
  <si>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</si>
  <si>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</si>
  <si>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</si>
  <si>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</si>
  <si>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</si>
  <si>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</si>
  <si>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</si>
  <si>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</si>
  <si>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</si>
  <si>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</si>
  <si>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</si>
  <si>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</si>
  <si>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</si>
  <si>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</si>
  <si>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</si>
  <si>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</si>
  <si>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</si>
  <si>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</si>
  <si>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</si>
  <si>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</si>
  <si>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</si>
  <si>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</si>
  <si>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</si>
  <si>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</si>
  <si>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</si>
  <si>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</si>
  <si>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</si>
  <si>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</si>
  <si>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</si>
  <si>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</si>
  <si>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</si>
  <si>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</si>
  <si>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</si>
  <si>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</si>
  <si>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</si>
  <si>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</si>
  <si>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</si>
  <si>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</si>
  <si>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</si>
  <si>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</si>
  <si>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</si>
  <si>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</si>
  <si>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</si>
  <si>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</si>
  <si>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</si>
  <si>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</si>
  <si>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</si>
  <si>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</si>
  <si>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</si>
  <si>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</si>
  <si>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</si>
  <si>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</si>
  <si>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</si>
  <si>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</si>
  <si>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</si>
  <si>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</si>
  <si>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</si>
  <si>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</si>
  <si>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</si>
  <si>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</si>
  <si>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</si>
  <si>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</si>
  <si>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</si>
  <si>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</si>
  <si>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</si>
  <si>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</si>
  <si>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</si>
  <si>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</si>
  <si>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</si>
  <si>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</si>
  <si>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</si>
  <si>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</si>
  <si>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</si>
  <si>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</si>
  <si>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</si>
  <si>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</si>
  <si>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</si>
  <si>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</si>
  <si>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</si>
  <si>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</si>
  <si>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</si>
  <si>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</si>
  <si>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</si>
  <si>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</si>
  <si>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</si>
  <si>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</si>
  <si>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</si>
  <si>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</si>
  <si>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</si>
  <si>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</si>
  <si>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</si>
  <si>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</si>
  <si>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</si>
  <si>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</si>
  <si>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</si>
  <si>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</si>
  <si>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</si>
  <si>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</si>
  <si>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</si>
  <si>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</si>
  <si>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</si>
  <si>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</si>
  <si>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</si>
  <si>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</si>
  <si>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</si>
  <si>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</si>
  <si>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</si>
  <si>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</si>
  <si>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</si>
  <si>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</si>
  <si>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</si>
  <si>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</si>
  <si>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</si>
  <si>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</si>
  <si>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</si>
  <si>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</si>
  <si>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</si>
  <si>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</si>
  <si>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</si>
  <si>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</si>
  <si>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</si>
  <si>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</si>
  <si>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</si>
  <si>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</si>
  <si>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</si>
  <si>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</si>
  <si>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</si>
  <si>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</si>
  <si>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</si>
  <si>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</si>
  <si>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</si>
  <si>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</si>
  <si>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</si>
  <si>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</si>
  <si>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</si>
  <si>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</si>
  <si>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</si>
  <si>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</si>
  <si>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</si>
  <si>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</si>
  <si>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</si>
  <si>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</si>
  <si>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</si>
  <si>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</si>
  <si>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</si>
  <si>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</si>
  <si>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</si>
  <si>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</si>
  <si>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</si>
  <si>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</si>
  <si>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</si>
  <si>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</si>
  <si>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</si>
  <si>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</si>
  <si>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</si>
  <si>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</si>
  <si>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</si>
  <si>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</si>
  <si>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</si>
  <si>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</si>
  <si>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</si>
  <si>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</si>
  <si>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</si>
  <si>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</si>
  <si>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</si>
  <si>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</si>
  <si>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</si>
  <si>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</si>
  <si>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</si>
  <si>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</si>
  <si>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</si>
  <si>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</si>
  <si>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</si>
  <si>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</si>
  <si>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</si>
  <si>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</si>
  <si>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</si>
  <si>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</si>
  <si>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</si>
  <si>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</si>
  <si>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</si>
  <si>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</si>
  <si>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</si>
  <si>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</si>
  <si>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</si>
  <si>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</si>
  <si>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</si>
  <si>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</si>
  <si>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</si>
  <si>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</si>
  <si>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</si>
  <si>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</si>
  <si>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</si>
  <si>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</si>
  <si>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</si>
  <si>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</si>
  <si>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</si>
  <si>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</si>
  <si>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</si>
  <si>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</si>
  <si>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</si>
  <si>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</si>
  <si>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</si>
  <si>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</si>
  <si>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</si>
  <si>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</si>
  <si>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</si>
  <si>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</si>
  <si>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</si>
  <si>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</si>
  <si>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</si>
  <si>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</si>
  <si>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</si>
  <si>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</si>
  <si>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</si>
  <si>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</si>
  <si>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</si>
  <si>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</si>
  <si>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</si>
  <si>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</si>
  <si>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</si>
  <si>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</si>
  <si>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</si>
  <si>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</si>
  <si>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</si>
  <si>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</si>
  <si>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</si>
  <si>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</si>
  <si>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</si>
  <si>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</si>
  <si>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</si>
  <si>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</si>
  <si>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</si>
  <si>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</si>
  <si>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</si>
  <si>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</si>
  <si>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</si>
  <si>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</si>
  <si>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</si>
  <si>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</si>
  <si>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</si>
  <si>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</si>
  <si>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</si>
  <si>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</si>
  <si>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</si>
  <si>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</si>
  <si>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</si>
  <si>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</si>
  <si>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</si>
  <si>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</si>
  <si>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</si>
  <si>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</si>
  <si>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</si>
  <si>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</si>
  <si>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</si>
  <si>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</si>
  <si>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</si>
  <si>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</si>
  <si>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</si>
  <si>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</si>
  <si>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</si>
  <si>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</si>
  <si>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</si>
  <si>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</si>
  <si>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</si>
  <si>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</si>
  <si>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</si>
  <si>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</si>
  <si>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</si>
  <si>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</si>
  <si>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</si>
  <si>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</si>
  <si>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</si>
  <si>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</si>
  <si>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</si>
  <si>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</si>
  <si>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</si>
  <si>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</si>
  <si>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</si>
  <si>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</si>
  <si>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</si>
  <si>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</si>
  <si>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</si>
  <si>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</si>
  <si>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</si>
  <si>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</si>
  <si>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</si>
  <si>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</si>
  <si>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</si>
  <si>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</si>
  <si>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</si>
  <si>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</si>
  <si>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</si>
  <si>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</si>
  <si>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</si>
  <si>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</si>
  <si>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</si>
  <si>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</si>
  <si>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</si>
  <si>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</si>
  <si>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</si>
  <si>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</si>
  <si>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</si>
  <si>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</si>
  <si>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</si>
  <si>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</si>
  <si>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</si>
  <si>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</si>
  <si>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</si>
  <si>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</si>
  <si>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</si>
  <si>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</si>
  <si>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</si>
  <si>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</si>
  <si>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</si>
  <si>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</si>
  <si>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</si>
  <si>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</si>
  <si>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</si>
  <si>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</si>
  <si>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</si>
  <si>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</si>
  <si>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</si>
  <si>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</si>
  <si>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</si>
  <si>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</si>
  <si>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</si>
  <si>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</si>
  <si>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</si>
  <si>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</si>
  <si>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</si>
  <si>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</si>
  <si>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</si>
  <si>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</si>
  <si>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</si>
  <si>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</si>
  <si>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</si>
  <si>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</si>
  <si>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</si>
  <si>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</si>
  <si>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</si>
  <si>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</si>
  <si>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</si>
  <si>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</si>
  <si>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</si>
  <si>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</si>
  <si>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</si>
  <si>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</si>
  <si>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</si>
  <si>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</si>
  <si>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</si>
  <si>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</si>
  <si>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</si>
  <si>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</si>
  <si>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</si>
  <si>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</si>
  <si>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</si>
  <si>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</si>
  <si>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</si>
  <si>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</si>
  <si>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</si>
  <si>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</si>
  <si>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</si>
  <si>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</si>
  <si>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</si>
  <si>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</si>
  <si>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</si>
  <si>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</si>
  <si>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</si>
  <si>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</si>
  <si>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</si>
  <si>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</si>
  <si>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</si>
  <si>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</si>
  <si>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</si>
  <si>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</si>
  <si>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</si>
  <si>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</si>
  <si>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</si>
  <si>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</si>
  <si>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</si>
  <si>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</si>
  <si>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</si>
  <si>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</si>
  <si>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</si>
  <si>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</si>
  <si>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</si>
  <si>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</si>
  <si>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</si>
  <si>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</si>
  <si>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</si>
  <si>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</si>
  <si>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</si>
  <si>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</si>
  <si>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</si>
  <si>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</si>
  <si>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</si>
  <si>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</si>
  <si>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</si>
  <si>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</si>
  <si>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Miguel Herrera</t>
  </si>
  <si>
    <t>530-283-6529</t>
  </si>
  <si>
    <t>miguelherrera@countyofplumas.com</t>
  </si>
  <si>
    <t>Keevin Allred</t>
  </si>
  <si>
    <t>Chief Probation Officer</t>
  </si>
  <si>
    <t>530-283-6200</t>
  </si>
  <si>
    <t>keevinallred@countyofplumas.com</t>
  </si>
  <si>
    <t>Psychological Evaluations</t>
  </si>
  <si>
    <t>Dr. Alfredo M. Amezaga Jr. continues to provide psychological evaluations for juvenile clients upon request from the Chief Probation Officer, or via recommendation from the Superior or Juvenile Courts. These evaluations are only performed for complex cases, and have proven invaluable in determining appropriate dispositions for juveniles.</t>
  </si>
  <si>
    <t>Fuel</t>
  </si>
  <si>
    <t>Per Diem - Meals</t>
  </si>
  <si>
    <t>Plumas County has no operational Juvenile Hall within county limits. Contracts are currently in place with Butte and Tehama county for use of their facilities, and placement within the hall is reserved for Juveniles who are deemed at risk of causing harm to themselves, those around them, the community at large, or are otherwise continuously engaging in delinquent behavior.</t>
  </si>
  <si>
    <t>Nurturing Parent and Teen Relationships/Support</t>
  </si>
  <si>
    <t>Some parents of youth on Probation, including Deferred Entry of Judgment, Informal Probation, Formal Probation (WIC725(a) and WIC725(b)), were provided parenting classes that consisted of 6 week program modules as well as in-home support as needed. Counseling can be provided as a supplement to the program including in-home support. The parenting class curriculum has been developed specifically for parents with children involved in the criminal justice system.  In addition, the number of participants is kept low, for example 2-6 parents, which allows for more personal attention to the specific needs of the parents attending.  This has proven to be beneficial based upon the comments received from parents, as their concerns and needs vary.  YOBG funds provided for one year's worth of the parenting classes, as well as in-home support as needed. Without YOBG funds supporting this service, parents would be limited to parenting classes with general information and no specialized guidance or attention.  The curriculum is evidence based and designed to build nurturing parenting skills that break the inter-generational cycle of child maltreatment and dysfunction.  The classes are specifically designed for parents of older youth involved in the criminal justice system. Three parents participated in the program this fiscal year. The classroom portion of the program was modified to a virtual formal to address COVID 19 concerns.</t>
  </si>
  <si>
    <t xml:space="preserve">Electronic Monitoring is implemented on lower-risk youth who have committed criminal offenses, noncompliant youth, or youth who are deemed a risk to the safety of the community or themselves. The program allows for the youth's placement in his or her home when appropriate, or placement with a family member or foster home within the community. In this way, placement disruption is kept to a minimum and continuity of care can be maintained. Maintaining the youth in his or her community helps to eliminate the need for significant disruption in the juvenile's life while reducing the chances of re-victimizing community members and avoiding costly out-of-home placement in a juvenile hall or group home placement.  Electronic monitoring provides an effective intervention for non-compliance as well as eliminating or reducing risk factors. The recent addition of GPS capability has expanded the program's usefulness.  YOBG funds paid for the cost of all fees associated with the rental of EM equipment, monitoring software, and monitoring of performance in the program.  Fees are not collected for the program; therefore, YOBG funds are critical for implementation.  This program saves money by reducing the need to place youth in detention facilities or group homes. Due to the pandemic, placement in juvenile detention facilities has been very difficult. Consequently, electronic monitoring has become an even more critical component of Probation's arsenal. </t>
  </si>
  <si>
    <t>Gender Specific Pro-Social Training: One Circle Foundation</t>
  </si>
  <si>
    <t>Friday Movie Night/Children's Fair</t>
  </si>
  <si>
    <t>Salaries and Benefits</t>
  </si>
  <si>
    <t>Vocational Training/Educational Support/Recreational Activities</t>
  </si>
  <si>
    <t>Incentives</t>
  </si>
  <si>
    <t>Equine Therapy</t>
  </si>
  <si>
    <t>Assessment/Case Management Software</t>
  </si>
  <si>
    <t>Truancy Prevention Team - Early Intervention Program</t>
  </si>
  <si>
    <t>Placement Visits</t>
  </si>
  <si>
    <t>Vehicle Maintenance</t>
  </si>
  <si>
    <t>Shasta Treatment Associates</t>
  </si>
  <si>
    <t>The Lionheart Foundation - Power Source</t>
  </si>
  <si>
    <t>All youth referred to the Probation Department undergo an evidence-based assessment tool evaluation (PACT) (RPACT for placement youth) to determine their risk to reoffend. Depending on their rating (low, moderate, or high risk) to recidivate, this tool is used to develop an appropriate case pan. YOBG funds are used to pay for licenses to access the evidence-based assessment tool as well as training to ensure continuity and fidelity. A contract is in place with Noble Software Group to provide assessment software.  This product has proven effective and useful.  In addition to providing risk/need assessments and case planning tools, the Detention Risk Assessment Instrument has been added. Furthermore, the Department utilizes CaseloadPRO Case Management System software.  All case management is documented in this system and it is utilized for reports related to clients, supervision, recidivism and case management. Our aging computer systems are slowly being phased out in favor of newer hardware as well.</t>
  </si>
  <si>
    <t>Maintenance is required for vehicles purchased in prior fiscal years, this line item is intended to capture and report upon those expenses. No new vehicles were purchased in FY20-21, but the existing inventory remains a workhorse in the Probation Department fleet, used for services such as: Placement/Group home visits, In-County home visits, and various program implementations, including the Truancy Prevention Team, Forward Thinking, and court. Due to travel restrictions during the majority of the fiscal year, overall maintenance needs were somewhat lower than previous years.</t>
  </si>
  <si>
    <t>Other funding sources were largely relied upon for Juvenile Staff training in FY20-21, barring one exception: The training for the One Circle Foundation's Girls Circle Training, as YOBG is the sole source of funding that supports the program.</t>
  </si>
  <si>
    <t xml:space="preserve">The COVID-19 Pandemic has prohibited utilization of many activities that may have been otherwise pursued in this category. However, YOBG funds have enabled the department to provide incentives for youth when they display progress in meeting case plan goals and objectives. In addition, these funds were used to support a collaboration between the Probation Department and the Public Health Department in the development of a prevention oriented youth center within the county.   </t>
  </si>
  <si>
    <t>From YOBG: Five percent of both the Department Fiscal Officer and the Administrative Assistant's wages and benefits were allocated for monitoring of YOBG grant expenditures and filing of claims. Forty percent of a Management Analyst's wages and benefits were allocated for gathering of statistical data and reporting. Two Probation Assistant positions at fifty and thirty percent each respectively for juvenile drug testing, juvenile transport, community service work monitoring, among other program-related duties.
From JJCPA: 30% of a Probation Assistant's wages and benefits, 70% of the Juvenile Deputy Probation Officer's wages and benefits, 4% of the Department Fiscal Officer and Administrative Assistant's wages for monitoring of expenditures and filing of claims.
The Juvenile Probation Officer handles general supervision, placement supervision, diversion, assessments, electronic monitoring, Soberlink Monitoring, court, report writing, data entry and field supervision.</t>
  </si>
  <si>
    <t>The Juvenile Probation Officer visits juveniles at group homes, RFA homes, emergency foster care placements and in their private residences on a regular basis. Given the rural location of the county and considering many of the out of home placement locations are a significant distance away, engaging in visitation requires a significant amount of time and travel.</t>
  </si>
  <si>
    <t xml:space="preserve">Equine Therapy is still held as a placeholder in the JJCPA/YOBG expenditure report. Due to ongoing difficulties in a myriad of locations, such as the pandemic, the wildfires, the liability issues, the lack of willing partners, it has been difficult to begin getting the program off the ground. </t>
  </si>
  <si>
    <t>Due to the ongoing pandemic, both of these events have seen considerably smaller implementation than in previous fiscal years. While Children's fair used to be a larger event wherein children from across the county would gather, it has since been relegated to providing gift bags for the children, of which the Department donates a portion of supplies. Movie night was also provided to a smaller group, of which supplies were already available for.</t>
  </si>
  <si>
    <t>Plumas County Probation is contracted with Shasta Treatment Associates to provide sex offender treatment services for youth deemed sexual offenders by the court.</t>
  </si>
  <si>
    <t>Department Fiscal Officer</t>
  </si>
  <si>
    <t>Travel and Per Diem:</t>
  </si>
  <si>
    <t>In Fiscal Year 2020-2021, the Girl's Circle Programming ran into a number of roadblocks. The original facilitator of the program within the department left during the year prior, necessitating the need to train another facilitator to teach the program. While the training of a new facilitator was completed, rising pandemic case counts within the county prompted tighter regulations within the Plumas Unified School District, which in turn has prohibited the Probation Department from conducting Girl's Circle during the year.</t>
  </si>
  <si>
    <t xml:space="preserve">3rd Millennium Classrooms have been used primarily as an educational resource for youth in prevention and diversion programs.  At times, it may be used for youth on informal and formal probation.  It has proven to be a useful tool during the Covid-19 Pandemic, as it is provided through an online platform.  Available classes include Alcohol Education, Illicit &amp; Prescription Drug Use Education, and Marijuana Education.  Soberlink, Forward thinking journaling, Drug testing and supplies. Forward Thinking Interactive Journaling can be utilized for youth at any stage of the continuum of services including prevention, diversion, informal probation and formal probation. Typically, the program is implemented in a one on one format with the Probation Officer and client; however, development of a group format is being considered.  YOBG funds provide Forward Thinking curriculum for these journaling activities. Relevant topics include Substance Using Behaviors, Responsible Behavior, Individual Change Plan, and Handling Difficult Feelings. Soberlink Alcohol Detection (24/7 monitoring) devices and urine/saliva drug/alcohol testing continue to be utilized by the department on a regular basis.  YOBG funds provide service, equipment and supplies for drug and alcohol testing.  </t>
  </si>
  <si>
    <t xml:space="preserve">The Probation Department recently initiated development of the Power Source Program.  Thus far, curriculum has been purchased and training for implementation will take place in the near future.  This program is provided in one of the juvenile hall facilities serving Plumas County youth and the program will be continued for these youth when thy reenter the community.  Other youth will be included in the programming as well.  </t>
  </si>
  <si>
    <t>The Probation Department has developed a partnership with the District Attorney's Office and Department of Social Services in an effort to reduce truancy in Plumas County.  Youth who exhibited significant progress in this were provided incentives for their positive progress.  In addition, various resources were provided for these youth, including bus passes.</t>
  </si>
  <si>
    <t>In comparison to the previous year, Plumas County has experienced an increase in serious crime rates, with a larger amount of felony case dispositions alongside fewer misdemeanor and status arrests. Petition filings are up, however according to report 3, many of these are subsequent petitions. Those petitions which resulted in wardship placement is split almost 50/50 between placement at a relative's home, and placement in a public facility. While efforts remain to keep juvenile offenders housed close to home, the serious nature of the crimes has resulted in their placement in facilities outside of the county, as Plumas remains without a Juvenile Hall within the county limits. Plumas County continues to offer the evidence based 3rd Millennium online education tool for juveniles assessed at low risk to recidivate, and diversion cases are up slightly compared to the previous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</si>
</sst>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6" fillId="0" borderId="0" xfId="0" applyFont="1" applyBorder="1" applyAlignment="1" applyProtection="1">
      <alignment horizontal="center"/>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229</xdr:row>
      <xdr:rowOff>202406</xdr:rowOff>
    </xdr:to>
    <xdr:sp macro="" textlink="">
      <xdr:nvSpPr>
        <xdr:cNvPr id="19747" name="Text Box 3">
          <a:extLst>
            <a:ext uri="{FF2B5EF4-FFF2-40B4-BE49-F238E27FC236}">
              <a16:creationId xmlns=""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229</xdr:row>
      <xdr:rowOff>202406</xdr:rowOff>
    </xdr:to>
    <xdr:sp macro="" textlink="">
      <xdr:nvSpPr>
        <xdr:cNvPr id="19749" name="Text Box 3">
          <a:extLst>
            <a:ext uri="{FF2B5EF4-FFF2-40B4-BE49-F238E27FC236}">
              <a16:creationId xmlns=""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229</xdr:row>
      <xdr:rowOff>202406</xdr:rowOff>
    </xdr:to>
    <xdr:sp macro="" textlink="">
      <xdr:nvSpPr>
        <xdr:cNvPr id="19751" name="Text Box 3">
          <a:extLst>
            <a:ext uri="{FF2B5EF4-FFF2-40B4-BE49-F238E27FC236}">
              <a16:creationId xmlns=""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176</xdr:row>
      <xdr:rowOff>202406</xdr:rowOff>
    </xdr:to>
    <xdr:sp macro="" textlink="">
      <xdr:nvSpPr>
        <xdr:cNvPr id="19755" name="Text Box 3">
          <a:extLst>
            <a:ext uri="{FF2B5EF4-FFF2-40B4-BE49-F238E27FC236}">
              <a16:creationId xmlns=""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evinallred@countyofplumas.com" TargetMode="External"/><Relationship Id="rId1" Type="http://schemas.openxmlformats.org/officeDocument/2006/relationships/hyperlink" Target="mailto:miguelherrera@countyofpluma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145" zoomScaleNormal="145" workbookViewId="0">
      <pane ySplit="6" topLeftCell="A7" activePane="bottomLeft" state="frozen"/>
      <selection pane="bottomLeft" activeCell="A8" sqref="A8:J1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49"/>
      <c r="O23" s="149"/>
      <c r="P23" s="149"/>
      <c r="Q23" s="149"/>
      <c r="R23" s="149"/>
    </row>
    <row r="24" spans="1:18" s="108" customFormat="1" ht="18.75" customHeight="1" x14ac:dyDescent="0.2">
      <c r="A24" s="265" t="s">
        <v>435</v>
      </c>
      <c r="B24" s="266"/>
      <c r="C24" s="266"/>
      <c r="D24" s="266"/>
      <c r="E24" s="267"/>
      <c r="F24" s="268">
        <v>44470</v>
      </c>
      <c r="G24" s="269"/>
      <c r="H24" s="269"/>
      <c r="I24" s="269"/>
      <c r="J24" s="270"/>
      <c r="N24" s="175"/>
      <c r="O24" s="175"/>
      <c r="P24" s="175"/>
      <c r="Q24" s="175"/>
      <c r="R24" s="175"/>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965</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930</v>
      </c>
      <c r="B29" s="242"/>
      <c r="C29" s="243"/>
      <c r="D29" s="254" t="s">
        <v>931</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932</v>
      </c>
      <c r="B32" s="245"/>
      <c r="C32" s="245"/>
      <c r="D32" s="245"/>
      <c r="E32" s="245"/>
      <c r="F32" s="244" t="s">
        <v>933</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934</v>
      </c>
      <c r="B34" s="242"/>
      <c r="C34" s="243"/>
      <c r="D34" s="263" t="s">
        <v>935</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6"/>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Plumas</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Plumas</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Plumas</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Plumas</v>
      </c>
    </row>
    <row r="2" spans="1:2" x14ac:dyDescent="0.2">
      <c r="A2" t="s">
        <v>541</v>
      </c>
      <c r="B2" s="25">
        <f>Reportdate</f>
        <v>44470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Miguel Herrera</v>
      </c>
    </row>
    <row r="10" spans="1:2" x14ac:dyDescent="0.2">
      <c r="A10" t="s">
        <v>218</v>
      </c>
      <c r="B10" t="str">
        <f>primarytitle</f>
        <v>Department Fiscal Officer</v>
      </c>
    </row>
    <row r="11" spans="1:2" x14ac:dyDescent="0.2">
      <c r="A11" t="s">
        <v>217</v>
      </c>
      <c r="B11" t="str">
        <f>primphone</f>
        <v>530-283-6529</v>
      </c>
    </row>
    <row r="12" spans="1:2" x14ac:dyDescent="0.2">
      <c r="A12" t="s">
        <v>193</v>
      </c>
      <c r="B12" s="10" t="str">
        <f>preemail</f>
        <v>miguelherrera@countyofplumas.com</v>
      </c>
    </row>
    <row r="13" spans="1:2" x14ac:dyDescent="0.2">
      <c r="A13" t="s">
        <v>365</v>
      </c>
      <c r="B13" t="str">
        <f>seccontact</f>
        <v>Keevin Allred</v>
      </c>
    </row>
    <row r="14" spans="1:2" x14ac:dyDescent="0.2">
      <c r="A14" t="s">
        <v>366</v>
      </c>
      <c r="B14" t="str">
        <f>seccontitle</f>
        <v>Chief Probation Officer</v>
      </c>
    </row>
    <row r="15" spans="1:2" x14ac:dyDescent="0.2">
      <c r="A15" t="s">
        <v>367</v>
      </c>
      <c r="B15" t="str">
        <f>secphone</f>
        <v>530-283-6200</v>
      </c>
    </row>
    <row r="16" spans="1:2" x14ac:dyDescent="0.2">
      <c r="A16" t="s">
        <v>368</v>
      </c>
      <c r="B16" t="str">
        <f>secemail</f>
        <v>keevinallred@countyofplumas.com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2500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2500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Plumas</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Plumas</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Plumas</v>
      </c>
      <c r="B2" s="25">
        <f>Reportdate</f>
        <v>44470</v>
      </c>
      <c r="C2" s="24" t="e">
        <f>Chief</f>
        <v>#REF!</v>
      </c>
      <c r="D2" t="e">
        <f>Chiefphone2</f>
        <v>#REF!</v>
      </c>
      <c r="E2" s="10" t="e">
        <f>Address</f>
        <v>#REF!</v>
      </c>
      <c r="F2" s="10" t="e">
        <f>City</f>
        <v>#REF!</v>
      </c>
      <c r="G2" s="9" t="e">
        <f>ZIP</f>
        <v>#REF!</v>
      </c>
      <c r="H2" s="10" t="e">
        <f>Chiefemail2</f>
        <v>#REF!</v>
      </c>
      <c r="I2" t="str">
        <f>primcontact</f>
        <v>Miguel Herrera</v>
      </c>
      <c r="J2" t="str">
        <f>primarytitle</f>
        <v>Department Fiscal Officer</v>
      </c>
      <c r="K2" t="str">
        <f>primphone</f>
        <v>530-283-6529</v>
      </c>
      <c r="L2" s="10" t="str">
        <f>preemail</f>
        <v>miguelherrera@countyofplumas.com</v>
      </c>
      <c r="M2" t="str">
        <f>seccontact</f>
        <v>Keevin Allred</v>
      </c>
      <c r="N2" t="str">
        <f>seccontitle</f>
        <v>Chief Probation Officer</v>
      </c>
      <c r="O2" t="str">
        <f>secphone</f>
        <v>530-283-6200</v>
      </c>
      <c r="P2" t="str">
        <f>secemail</f>
        <v>keevinallred@countyofplumas.com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2500</v>
      </c>
      <c r="Z2" s="11">
        <f>t1yobgcbo</f>
        <v>0</v>
      </c>
      <c r="AA2" s="11">
        <f>t1yobgequip</f>
        <v>0</v>
      </c>
      <c r="AB2" s="11">
        <f>t1yobgadmin</f>
        <v>0</v>
      </c>
      <c r="AC2" s="11">
        <f>t1yobgothr1</f>
        <v>0</v>
      </c>
      <c r="AD2" s="11">
        <f>t1yobgothr2</f>
        <v>0</v>
      </c>
      <c r="AE2" s="11">
        <f>t1yobgothr3</f>
        <v>0</v>
      </c>
      <c r="AF2" s="11">
        <f>t1yobgtot</f>
        <v>2500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Plumas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Plumas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I9" sqref="I9:J9"/>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7" customFormat="1" ht="15.75" customHeight="1" x14ac:dyDescent="0.2">
      <c r="A1" s="317" t="s">
        <v>843</v>
      </c>
      <c r="B1" s="318"/>
      <c r="C1" s="318"/>
      <c r="D1" s="318"/>
      <c r="E1" s="318"/>
      <c r="F1" s="318"/>
      <c r="G1" s="318"/>
      <c r="H1" s="318"/>
      <c r="I1" s="318"/>
      <c r="J1" s="318"/>
      <c r="K1" s="315" t="str">
        <f>'CONTACT INFORMATION'!$A$24</f>
        <v>Plumas</v>
      </c>
      <c r="L1" s="315"/>
      <c r="M1" s="315"/>
      <c r="N1" s="315"/>
      <c r="O1" s="316"/>
      <c r="P1" s="209"/>
      <c r="Q1" s="209"/>
      <c r="R1" s="209"/>
      <c r="S1" s="209"/>
      <c r="T1" s="209"/>
      <c r="U1" s="209"/>
      <c r="V1" s="209"/>
      <c r="W1" s="209"/>
      <c r="X1" s="209"/>
    </row>
    <row r="2" spans="1:24" s="1" customFormat="1" ht="8.25" customHeight="1" x14ac:dyDescent="0.25">
      <c r="A2" s="146"/>
      <c r="B2" s="146"/>
      <c r="C2" s="146"/>
      <c r="D2" s="146"/>
      <c r="E2" s="146"/>
      <c r="F2" s="146"/>
      <c r="G2" s="146"/>
      <c r="H2" s="146"/>
      <c r="I2" s="146"/>
      <c r="J2" s="146"/>
      <c r="K2" s="147"/>
      <c r="L2" s="147"/>
      <c r="M2" s="147"/>
      <c r="N2" s="147"/>
      <c r="O2" s="147"/>
      <c r="P2" s="210"/>
      <c r="Q2" s="210"/>
      <c r="R2" s="210"/>
      <c r="S2" s="210"/>
      <c r="T2" s="210"/>
      <c r="U2" s="210"/>
      <c r="V2" s="210"/>
      <c r="W2" s="210"/>
      <c r="X2" s="210"/>
    </row>
    <row r="3" spans="1:24" s="1" customFormat="1" ht="15.75" customHeight="1" x14ac:dyDescent="0.2">
      <c r="A3" s="320" t="s">
        <v>844</v>
      </c>
      <c r="B3" s="321"/>
      <c r="C3" s="321"/>
      <c r="D3" s="321"/>
      <c r="E3" s="321"/>
      <c r="F3" s="321"/>
      <c r="G3" s="321"/>
      <c r="H3" s="321"/>
      <c r="I3" s="321"/>
      <c r="J3" s="321"/>
      <c r="K3" s="321"/>
      <c r="L3" s="321"/>
      <c r="M3" s="321"/>
      <c r="N3" s="321"/>
      <c r="O3" s="322"/>
      <c r="P3" s="210"/>
      <c r="Q3" s="210"/>
      <c r="R3" s="210"/>
      <c r="S3" s="210"/>
      <c r="T3" s="210"/>
      <c r="U3" s="210"/>
      <c r="V3" s="210"/>
      <c r="W3" s="210"/>
      <c r="X3" s="210"/>
    </row>
    <row r="4" spans="1:24" s="42" customFormat="1" ht="59.25" customHeight="1" x14ac:dyDescent="0.2">
      <c r="A4" s="324" t="s">
        <v>923</v>
      </c>
      <c r="B4" s="325"/>
      <c r="C4" s="325"/>
      <c r="D4" s="325"/>
      <c r="E4" s="325"/>
      <c r="F4" s="325"/>
      <c r="G4" s="325"/>
      <c r="H4" s="325"/>
      <c r="I4" s="325"/>
      <c r="J4" s="325"/>
      <c r="K4" s="325"/>
      <c r="L4" s="325"/>
      <c r="M4" s="325"/>
      <c r="N4" s="325"/>
      <c r="O4" s="326"/>
      <c r="P4" s="211"/>
      <c r="Q4" s="211"/>
      <c r="R4" s="211"/>
      <c r="S4" s="211"/>
      <c r="T4" s="211"/>
      <c r="U4" s="211"/>
      <c r="V4" s="211"/>
      <c r="W4" s="211"/>
      <c r="X4" s="211"/>
    </row>
    <row r="5" spans="1:24" s="44" customFormat="1" ht="12.75"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
      <c r="A6" s="89"/>
      <c r="B6" s="71"/>
      <c r="C6" s="319"/>
      <c r="D6" s="319"/>
      <c r="E6" s="319"/>
      <c r="F6" s="319"/>
      <c r="G6" s="319"/>
      <c r="H6" s="319"/>
      <c r="I6" s="319"/>
      <c r="J6" s="319"/>
      <c r="K6" s="319"/>
      <c r="L6" s="319"/>
      <c r="M6" s="71"/>
      <c r="N6" s="71"/>
      <c r="O6" s="90"/>
      <c r="P6" s="212"/>
      <c r="Q6" s="212"/>
      <c r="R6" s="212"/>
      <c r="S6" s="212"/>
      <c r="T6" s="212"/>
      <c r="U6" s="212"/>
      <c r="V6" s="212"/>
      <c r="W6" s="212"/>
      <c r="X6" s="212"/>
    </row>
    <row r="7" spans="1:24" s="14" customFormat="1" ht="17.25" customHeight="1" x14ac:dyDescent="0.2">
      <c r="A7" s="93"/>
      <c r="B7" s="94"/>
      <c r="C7" s="94"/>
      <c r="D7" s="323" t="s">
        <v>813</v>
      </c>
      <c r="E7" s="323"/>
      <c r="F7" s="323"/>
      <c r="G7" s="323"/>
      <c r="H7" s="323"/>
      <c r="I7" s="323"/>
      <c r="J7" s="323"/>
      <c r="K7" s="323"/>
      <c r="L7" s="323"/>
      <c r="M7" s="206"/>
      <c r="N7" s="94"/>
      <c r="O7" s="95"/>
      <c r="P7" s="213"/>
      <c r="Q7" s="213"/>
      <c r="R7" s="213"/>
      <c r="S7" s="213"/>
      <c r="T7" s="213"/>
      <c r="U7" s="213"/>
      <c r="V7" s="213"/>
      <c r="W7" s="213"/>
      <c r="X7" s="213"/>
    </row>
    <row r="8" spans="1:24" s="41" customFormat="1" ht="15" x14ac:dyDescent="0.25">
      <c r="A8" s="96"/>
      <c r="B8" s="137"/>
      <c r="C8" s="135"/>
      <c r="D8" s="176"/>
      <c r="E8" s="297" t="s">
        <v>885</v>
      </c>
      <c r="F8" s="297"/>
      <c r="G8" s="297"/>
      <c r="H8" s="297"/>
      <c r="I8" s="290">
        <v>4</v>
      </c>
      <c r="J8" s="291"/>
      <c r="K8" s="136"/>
      <c r="L8" s="136"/>
      <c r="M8" s="136"/>
      <c r="N8" s="177"/>
      <c r="O8" s="178"/>
      <c r="P8" s="214"/>
      <c r="Q8" s="214"/>
      <c r="R8" s="214"/>
      <c r="S8" s="214"/>
      <c r="T8" s="214"/>
      <c r="U8" s="214"/>
      <c r="V8" s="214"/>
      <c r="W8" s="214"/>
      <c r="X8" s="214"/>
    </row>
    <row r="9" spans="1:24" s="41" customFormat="1" ht="15" x14ac:dyDescent="0.25">
      <c r="A9" s="96"/>
      <c r="B9" s="137"/>
      <c r="C9" s="135"/>
      <c r="D9" s="176"/>
      <c r="E9" s="311" t="s">
        <v>886</v>
      </c>
      <c r="F9" s="311"/>
      <c r="G9" s="311"/>
      <c r="H9" s="311"/>
      <c r="I9" s="288">
        <v>10</v>
      </c>
      <c r="J9" s="289"/>
      <c r="K9" s="136"/>
      <c r="L9" s="136"/>
      <c r="M9" s="136"/>
      <c r="N9" s="177"/>
      <c r="O9" s="178"/>
      <c r="P9" s="214"/>
      <c r="Q9" s="214"/>
      <c r="R9" s="214"/>
      <c r="S9" s="214"/>
      <c r="T9" s="214"/>
      <c r="U9" s="214"/>
      <c r="V9" s="214"/>
      <c r="W9" s="214"/>
      <c r="X9" s="214"/>
    </row>
    <row r="10" spans="1:24" s="41" customFormat="1" ht="15" x14ac:dyDescent="0.25">
      <c r="A10" s="96"/>
      <c r="B10" s="137"/>
      <c r="C10" s="135"/>
      <c r="D10" s="176"/>
      <c r="E10" s="297" t="s">
        <v>887</v>
      </c>
      <c r="F10" s="313"/>
      <c r="G10" s="313"/>
      <c r="H10" s="314"/>
      <c r="I10" s="290">
        <v>21</v>
      </c>
      <c r="J10" s="291"/>
      <c r="K10" s="136"/>
      <c r="L10" s="136"/>
      <c r="M10" s="136"/>
      <c r="N10" s="177"/>
      <c r="O10" s="178"/>
      <c r="P10" s="214"/>
      <c r="Q10" s="214"/>
      <c r="R10" s="214"/>
      <c r="S10" s="214"/>
      <c r="T10" s="214"/>
      <c r="U10" s="214"/>
      <c r="V10" s="214"/>
      <c r="W10" s="214"/>
      <c r="X10" s="214"/>
    </row>
    <row r="11" spans="1:24" s="41" customFormat="1" ht="15" x14ac:dyDescent="0.25">
      <c r="A11" s="96"/>
      <c r="B11" s="137"/>
      <c r="C11" s="135"/>
      <c r="D11" s="176"/>
      <c r="E11" s="159"/>
      <c r="F11" s="159"/>
      <c r="G11" s="159"/>
      <c r="H11" s="159"/>
      <c r="I11" s="179"/>
      <c r="J11" s="179"/>
      <c r="K11" s="136"/>
      <c r="L11" s="136"/>
      <c r="M11" s="136"/>
      <c r="N11" s="177"/>
      <c r="O11" s="178"/>
      <c r="P11" s="214"/>
      <c r="Q11" s="214"/>
      <c r="R11" s="214"/>
      <c r="S11" s="214"/>
      <c r="T11" s="214"/>
      <c r="U11" s="214"/>
      <c r="V11" s="214"/>
      <c r="W11" s="214"/>
      <c r="X11" s="214"/>
    </row>
    <row r="12" spans="1:24" ht="14.25" x14ac:dyDescent="0.2">
      <c r="A12" s="91"/>
      <c r="B12" s="45"/>
      <c r="C12" s="45"/>
      <c r="D12" s="45"/>
      <c r="E12" s="136"/>
      <c r="F12" s="136"/>
      <c r="G12" s="136"/>
      <c r="H12" s="136"/>
      <c r="I12" s="97"/>
      <c r="J12" s="97"/>
      <c r="K12" s="97"/>
      <c r="L12" s="97"/>
      <c r="M12" s="97"/>
      <c r="N12" s="97"/>
      <c r="O12" s="98"/>
    </row>
    <row r="13" spans="1:24" s="42" customFormat="1" ht="17.25" customHeight="1" x14ac:dyDescent="0.2">
      <c r="A13" s="165"/>
      <c r="B13" s="99"/>
      <c r="C13" s="99"/>
      <c r="D13" s="312" t="s">
        <v>874</v>
      </c>
      <c r="E13" s="312"/>
      <c r="F13" s="312"/>
      <c r="G13" s="312"/>
      <c r="H13" s="312"/>
      <c r="I13" s="312"/>
      <c r="J13" s="312"/>
      <c r="K13" s="312"/>
      <c r="L13" s="312"/>
      <c r="M13" s="100"/>
      <c r="N13" s="100"/>
      <c r="O13" s="101"/>
      <c r="P13" s="211"/>
      <c r="Q13" s="211"/>
      <c r="R13" s="211"/>
      <c r="S13" s="211"/>
      <c r="T13" s="211"/>
      <c r="U13" s="211"/>
      <c r="V13" s="211"/>
      <c r="W13" s="211"/>
      <c r="X13" s="211"/>
    </row>
    <row r="14" spans="1:24" ht="14.25" x14ac:dyDescent="0.2">
      <c r="A14" s="91"/>
      <c r="B14" s="45"/>
      <c r="C14" s="128"/>
      <c r="D14" s="128"/>
      <c r="E14" s="297" t="s">
        <v>814</v>
      </c>
      <c r="F14" s="297"/>
      <c r="G14" s="297"/>
      <c r="H14" s="297"/>
      <c r="I14" s="290">
        <v>24</v>
      </c>
      <c r="J14" s="291"/>
      <c r="K14" s="97"/>
      <c r="L14" s="97"/>
      <c r="M14" s="97"/>
      <c r="N14" s="97"/>
      <c r="O14" s="98"/>
    </row>
    <row r="15" spans="1:24" ht="14.25" x14ac:dyDescent="0.2">
      <c r="A15" s="91"/>
      <c r="B15" s="45"/>
      <c r="C15" s="128"/>
      <c r="D15" s="128"/>
      <c r="E15" s="296" t="s">
        <v>815</v>
      </c>
      <c r="F15" s="296"/>
      <c r="G15" s="296"/>
      <c r="H15" s="296"/>
      <c r="I15" s="288">
        <v>12</v>
      </c>
      <c r="J15" s="289"/>
      <c r="K15" s="97"/>
      <c r="L15" s="97"/>
      <c r="M15" s="97"/>
      <c r="N15" s="97"/>
      <c r="O15" s="98"/>
    </row>
    <row r="16" spans="1:24" ht="15" x14ac:dyDescent="0.25">
      <c r="A16" s="102"/>
      <c r="B16" s="45"/>
      <c r="C16" s="128"/>
      <c r="D16" s="128"/>
      <c r="E16" s="298" t="s">
        <v>827</v>
      </c>
      <c r="F16" s="298"/>
      <c r="G16" s="298"/>
      <c r="H16" s="298"/>
      <c r="I16" s="292">
        <f>SUM(I14:J15)</f>
        <v>36</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5"/>
      <c r="B19" s="99"/>
      <c r="C19" s="99"/>
      <c r="D19" s="203" t="s">
        <v>850</v>
      </c>
      <c r="E19" s="203"/>
      <c r="F19" s="203"/>
      <c r="G19" s="203"/>
      <c r="H19" s="203"/>
      <c r="I19" s="203"/>
      <c r="J19" s="203"/>
      <c r="K19" s="203"/>
      <c r="L19" s="100"/>
      <c r="M19" s="100"/>
      <c r="N19" s="100"/>
      <c r="O19" s="101"/>
      <c r="P19" s="211"/>
      <c r="Q19" s="211"/>
      <c r="R19" s="211"/>
      <c r="S19" s="211"/>
      <c r="T19" s="211"/>
      <c r="U19" s="211"/>
      <c r="V19" s="211"/>
      <c r="W19" s="211"/>
      <c r="X19" s="211"/>
    </row>
    <row r="20" spans="1:24" ht="14.25" x14ac:dyDescent="0.2">
      <c r="A20" s="102"/>
      <c r="B20" s="128"/>
      <c r="C20" s="128"/>
      <c r="D20" s="128"/>
      <c r="E20" s="297" t="s">
        <v>817</v>
      </c>
      <c r="F20" s="297"/>
      <c r="G20" s="297"/>
      <c r="H20" s="297"/>
      <c r="I20" s="290">
        <v>1</v>
      </c>
      <c r="J20" s="291"/>
      <c r="K20" s="97"/>
      <c r="L20" s="97"/>
      <c r="M20" s="97"/>
      <c r="N20" s="97"/>
      <c r="O20" s="98"/>
    </row>
    <row r="21" spans="1:24" ht="14.25" x14ac:dyDescent="0.2">
      <c r="A21" s="102"/>
      <c r="B21" s="128"/>
      <c r="C21" s="128"/>
      <c r="D21" s="128"/>
      <c r="E21" s="296" t="s">
        <v>818</v>
      </c>
      <c r="F21" s="296"/>
      <c r="G21" s="296"/>
      <c r="H21" s="296"/>
      <c r="I21" s="309">
        <v>22</v>
      </c>
      <c r="J21" s="310"/>
      <c r="K21" s="97"/>
      <c r="L21" s="97"/>
      <c r="M21" s="97"/>
      <c r="N21" s="97"/>
      <c r="O21" s="98"/>
    </row>
    <row r="22" spans="1:24" ht="14.25" x14ac:dyDescent="0.2">
      <c r="A22" s="102"/>
      <c r="B22" s="128"/>
      <c r="C22" s="128"/>
      <c r="D22" s="128"/>
      <c r="E22" s="297" t="s">
        <v>819</v>
      </c>
      <c r="F22" s="297"/>
      <c r="G22" s="297"/>
      <c r="H22" s="297"/>
      <c r="I22" s="290">
        <v>8</v>
      </c>
      <c r="J22" s="291"/>
      <c r="K22" s="97"/>
      <c r="L22" s="97"/>
      <c r="M22" s="97"/>
      <c r="N22" s="97"/>
      <c r="O22" s="98"/>
    </row>
    <row r="23" spans="1:24" ht="14.25" x14ac:dyDescent="0.2">
      <c r="A23" s="102"/>
      <c r="B23" s="128"/>
      <c r="C23" s="128"/>
      <c r="D23" s="128"/>
      <c r="E23" s="296" t="s">
        <v>820</v>
      </c>
      <c r="F23" s="296"/>
      <c r="G23" s="296"/>
      <c r="H23" s="296"/>
      <c r="I23" s="288">
        <v>0</v>
      </c>
      <c r="J23" s="289"/>
      <c r="K23" s="97"/>
      <c r="L23" s="97"/>
      <c r="M23" s="97"/>
      <c r="N23" s="97"/>
      <c r="O23" s="98"/>
    </row>
    <row r="24" spans="1:24" ht="14.25" x14ac:dyDescent="0.2">
      <c r="A24" s="102"/>
      <c r="B24" s="128"/>
      <c r="C24" s="128"/>
      <c r="D24" s="128"/>
      <c r="E24" s="297" t="s">
        <v>821</v>
      </c>
      <c r="F24" s="297"/>
      <c r="G24" s="297"/>
      <c r="H24" s="297"/>
      <c r="I24" s="290">
        <v>0</v>
      </c>
      <c r="J24" s="291"/>
      <c r="K24" s="97"/>
      <c r="L24" s="97"/>
      <c r="M24" s="97"/>
      <c r="N24" s="97"/>
      <c r="O24" s="98"/>
    </row>
    <row r="25" spans="1:24" ht="14.25" x14ac:dyDescent="0.2">
      <c r="A25" s="102"/>
      <c r="B25" s="128"/>
      <c r="C25" s="128"/>
      <c r="D25" s="128"/>
      <c r="E25" s="296" t="s">
        <v>822</v>
      </c>
      <c r="F25" s="296"/>
      <c r="G25" s="296"/>
      <c r="H25" s="296"/>
      <c r="I25" s="288">
        <v>3</v>
      </c>
      <c r="J25" s="289"/>
      <c r="K25" s="97"/>
      <c r="L25" s="97"/>
      <c r="M25" s="97"/>
      <c r="N25" s="97"/>
      <c r="O25" s="98"/>
    </row>
    <row r="26" spans="1:24" ht="14.25" x14ac:dyDescent="0.2">
      <c r="A26" s="102"/>
      <c r="B26" s="128"/>
      <c r="C26" s="128"/>
      <c r="D26" s="128"/>
      <c r="E26" s="297" t="s">
        <v>823</v>
      </c>
      <c r="F26" s="297"/>
      <c r="G26" s="297"/>
      <c r="H26" s="297"/>
      <c r="I26" s="290">
        <v>2</v>
      </c>
      <c r="J26" s="291"/>
      <c r="K26" s="97"/>
      <c r="L26" s="97"/>
      <c r="M26" s="97"/>
      <c r="N26" s="97"/>
      <c r="O26" s="98"/>
    </row>
    <row r="27" spans="1:24" ht="15" x14ac:dyDescent="0.25">
      <c r="A27" s="102"/>
      <c r="B27" s="128"/>
      <c r="C27" s="128"/>
      <c r="D27" s="128"/>
      <c r="E27" s="298" t="s">
        <v>827</v>
      </c>
      <c r="F27" s="298"/>
      <c r="G27" s="298"/>
      <c r="H27" s="298"/>
      <c r="I27" s="292">
        <f>SUM(I20:J26)</f>
        <v>36</v>
      </c>
      <c r="J27" s="293"/>
      <c r="K27" s="131"/>
      <c r="L27" s="131"/>
      <c r="M27" s="131"/>
      <c r="N27" s="131"/>
      <c r="O27" s="139"/>
    </row>
    <row r="28" spans="1:24" s="1" customFormat="1" ht="15" x14ac:dyDescent="0.25">
      <c r="A28" s="102"/>
      <c r="B28" s="138"/>
      <c r="C28" s="128"/>
      <c r="D28" s="128"/>
      <c r="E28" s="128"/>
      <c r="F28" s="140"/>
      <c r="G28" s="140"/>
      <c r="H28" s="140"/>
      <c r="I28" s="140"/>
      <c r="J28" s="140"/>
      <c r="K28" s="140"/>
      <c r="L28" s="140"/>
      <c r="M28" s="140"/>
      <c r="N28" s="140"/>
      <c r="O28" s="141"/>
      <c r="P28" s="210"/>
      <c r="Q28" s="210"/>
      <c r="R28" s="210"/>
      <c r="S28" s="210"/>
      <c r="T28" s="210"/>
      <c r="U28" s="210"/>
      <c r="V28" s="210"/>
      <c r="W28" s="210"/>
      <c r="X28" s="210"/>
    </row>
    <row r="29" spans="1:24" s="1" customFormat="1" ht="15" x14ac:dyDescent="0.25">
      <c r="A29" s="103"/>
      <c r="B29" s="142"/>
      <c r="C29" s="143"/>
      <c r="D29" s="143"/>
      <c r="E29" s="143"/>
      <c r="F29" s="144"/>
      <c r="G29" s="144"/>
      <c r="H29" s="144"/>
      <c r="I29" s="144"/>
      <c r="J29" s="144"/>
      <c r="K29" s="144"/>
      <c r="L29" s="144"/>
      <c r="M29" s="144"/>
      <c r="N29" s="144"/>
      <c r="O29" s="145"/>
      <c r="P29" s="210"/>
      <c r="Q29" s="210"/>
      <c r="R29" s="210"/>
      <c r="S29" s="210"/>
      <c r="T29" s="210"/>
      <c r="U29" s="210"/>
      <c r="V29" s="210"/>
      <c r="W29" s="210"/>
      <c r="X29" s="210"/>
    </row>
    <row r="30" spans="1:24" ht="14.45" customHeight="1" x14ac:dyDescent="0.2"/>
    <row r="31" spans="1:24" ht="14.1" customHeight="1" x14ac:dyDescent="0.2">
      <c r="A31" s="188"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4" customFormat="1" ht="14.1" customHeight="1" x14ac:dyDescent="0.2">
      <c r="A44" s="204"/>
      <c r="B44" s="204"/>
      <c r="C44" s="204"/>
      <c r="D44" s="204"/>
      <c r="E44" s="204"/>
      <c r="F44" s="148"/>
      <c r="G44" s="299"/>
      <c r="H44" s="299"/>
      <c r="I44" s="299"/>
      <c r="J44" s="299"/>
      <c r="K44" s="120"/>
      <c r="L44" s="133"/>
      <c r="M44" s="133"/>
      <c r="N44" s="294"/>
      <c r="O44" s="294"/>
      <c r="P44" s="133"/>
      <c r="Q44" s="133"/>
      <c r="R44" s="133"/>
      <c r="S44" s="133"/>
      <c r="T44" s="133"/>
      <c r="U44" s="133"/>
      <c r="V44" s="133"/>
      <c r="W44" s="133"/>
      <c r="X44" s="133"/>
    </row>
    <row r="45" spans="1:24" ht="15" x14ac:dyDescent="0.25">
      <c r="A45" s="73"/>
    </row>
    <row r="50" spans="1:24" s="134" customFormat="1" x14ac:dyDescent="0.2">
      <c r="A50" s="295"/>
      <c r="B50" s="295"/>
      <c r="C50" s="295"/>
      <c r="D50" s="295"/>
      <c r="E50" s="295"/>
      <c r="F50" s="295"/>
      <c r="G50" s="132"/>
      <c r="H50" s="132"/>
      <c r="I50" s="120"/>
      <c r="J50" s="120"/>
      <c r="K50" s="120"/>
      <c r="L50" s="133"/>
      <c r="M50" s="133"/>
      <c r="N50" s="294"/>
      <c r="O50" s="294"/>
      <c r="P50" s="133"/>
      <c r="Q50" s="133"/>
      <c r="R50" s="133"/>
      <c r="S50" s="133"/>
      <c r="T50" s="133"/>
      <c r="U50" s="133"/>
      <c r="V50" s="133"/>
      <c r="W50" s="133"/>
      <c r="X50" s="133"/>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11" activePane="bottomLeft" state="frozen"/>
      <selection activeCell="B1" sqref="B1"/>
      <selection pane="bottomLeft" activeCell="J34" sqref="J34:K3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Plumas</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49" customFormat="1" ht="13.5" customHeight="1" x14ac:dyDescent="0.25">
      <c r="A6" s="102"/>
      <c r="B6" s="128"/>
      <c r="C6" s="352" t="s">
        <v>824</v>
      </c>
      <c r="D6" s="352"/>
      <c r="E6" s="352"/>
      <c r="F6" s="352"/>
      <c r="G6" s="352"/>
      <c r="H6" s="352"/>
      <c r="I6" s="352"/>
      <c r="J6" s="352"/>
      <c r="K6" s="352"/>
      <c r="L6" s="352"/>
      <c r="M6" s="150"/>
      <c r="N6" s="150"/>
      <c r="O6" s="151"/>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13</v>
      </c>
      <c r="K7" s="360"/>
      <c r="L7" s="45"/>
      <c r="M7" s="45"/>
      <c r="N7" s="45"/>
      <c r="O7" s="92"/>
    </row>
    <row r="8" spans="1:37" ht="14.1" customHeight="1" x14ac:dyDescent="0.2">
      <c r="A8" s="91"/>
      <c r="B8" s="128"/>
      <c r="C8" s="128"/>
      <c r="D8" s="353" t="s">
        <v>890</v>
      </c>
      <c r="E8" s="354"/>
      <c r="F8" s="354"/>
      <c r="G8" s="354"/>
      <c r="H8" s="354"/>
      <c r="I8" s="355"/>
      <c r="J8" s="361">
        <v>8</v>
      </c>
      <c r="K8" s="362"/>
      <c r="L8" s="125"/>
      <c r="M8" s="125"/>
      <c r="N8" s="125"/>
      <c r="O8" s="126"/>
      <c r="P8" s="213"/>
    </row>
    <row r="9" spans="1:37" ht="14.1" customHeight="1" x14ac:dyDescent="0.2">
      <c r="A9" s="91"/>
      <c r="B9" s="128"/>
      <c r="C9" s="128"/>
      <c r="D9" s="356" t="s">
        <v>827</v>
      </c>
      <c r="E9" s="357"/>
      <c r="F9" s="357"/>
      <c r="G9" s="357"/>
      <c r="H9" s="357"/>
      <c r="I9" s="358"/>
      <c r="J9" s="363">
        <f>SUM(I7:J8)</f>
        <v>21</v>
      </c>
      <c r="K9" s="364"/>
      <c r="L9" s="125"/>
      <c r="M9" s="125"/>
      <c r="N9" s="125"/>
      <c r="O9" s="126"/>
      <c r="P9" s="213"/>
    </row>
    <row r="10" spans="1:37" s="1" customFormat="1" ht="8.1" customHeight="1" x14ac:dyDescent="0.2">
      <c r="A10" s="102"/>
      <c r="B10" s="128"/>
      <c r="C10" s="128"/>
      <c r="D10" s="160"/>
      <c r="E10" s="160"/>
      <c r="F10" s="160"/>
      <c r="G10" s="160"/>
      <c r="H10" s="160"/>
      <c r="I10" s="160"/>
      <c r="J10" s="161"/>
      <c r="K10" s="161"/>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
      <c r="A11" s="102"/>
      <c r="B11" s="128"/>
      <c r="C11" s="373" t="s">
        <v>825</v>
      </c>
      <c r="D11" s="373"/>
      <c r="E11" s="373"/>
      <c r="F11" s="373"/>
      <c r="G11" s="373"/>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
      <c r="A12" s="102"/>
      <c r="B12" s="128"/>
      <c r="C12" s="45"/>
      <c r="D12" s="374" t="s">
        <v>885</v>
      </c>
      <c r="E12" s="375"/>
      <c r="F12" s="375"/>
      <c r="G12" s="375"/>
      <c r="H12" s="375"/>
      <c r="I12" s="375"/>
      <c r="J12" s="290">
        <v>5</v>
      </c>
      <c r="K12" s="291"/>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
      <c r="A13" s="102"/>
      <c r="B13" s="128"/>
      <c r="C13" s="45"/>
      <c r="D13" s="376" t="s">
        <v>891</v>
      </c>
      <c r="E13" s="377"/>
      <c r="F13" s="377"/>
      <c r="G13" s="377"/>
      <c r="H13" s="377"/>
      <c r="I13" s="377"/>
      <c r="J13" s="288">
        <v>1</v>
      </c>
      <c r="K13" s="289"/>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
      <c r="A14" s="102"/>
      <c r="B14" s="128"/>
      <c r="C14" s="45"/>
      <c r="D14" s="374" t="s">
        <v>892</v>
      </c>
      <c r="E14" s="375"/>
      <c r="F14" s="375"/>
      <c r="G14" s="375"/>
      <c r="H14" s="375"/>
      <c r="I14" s="375"/>
      <c r="J14" s="290">
        <v>11</v>
      </c>
      <c r="K14" s="291"/>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
      <c r="A16" s="102"/>
      <c r="B16" s="128"/>
      <c r="C16" s="45"/>
      <c r="D16" s="374" t="s">
        <v>894</v>
      </c>
      <c r="E16" s="375"/>
      <c r="F16" s="375"/>
      <c r="G16" s="375"/>
      <c r="H16" s="375"/>
      <c r="I16" s="375"/>
      <c r="J16" s="290">
        <v>3</v>
      </c>
      <c r="K16" s="291"/>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
      <c r="A17" s="102"/>
      <c r="B17" s="128"/>
      <c r="C17" s="128"/>
      <c r="D17" s="160"/>
      <c r="E17" s="160"/>
      <c r="F17" s="160"/>
      <c r="G17" s="160"/>
      <c r="H17" s="160"/>
      <c r="I17" s="160"/>
      <c r="J17" s="161"/>
      <c r="K17" s="161"/>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
      <c r="A18" s="102"/>
      <c r="B18" s="128"/>
      <c r="C18" s="373" t="s">
        <v>826</v>
      </c>
      <c r="D18" s="373"/>
      <c r="E18" s="373"/>
      <c r="F18" s="373"/>
      <c r="G18" s="373"/>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
      <c r="A19" s="102"/>
      <c r="B19" s="128"/>
      <c r="C19" s="128"/>
      <c r="D19" s="378" t="s">
        <v>895</v>
      </c>
      <c r="E19" s="379"/>
      <c r="F19" s="379"/>
      <c r="G19" s="379"/>
      <c r="H19" s="379"/>
      <c r="I19" s="379"/>
      <c r="J19" s="380">
        <v>5</v>
      </c>
      <c r="K19" s="381"/>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
      <c r="A20" s="102"/>
      <c r="B20" s="128"/>
      <c r="C20" s="128"/>
      <c r="D20" s="382" t="s">
        <v>896</v>
      </c>
      <c r="E20" s="383"/>
      <c r="F20" s="383"/>
      <c r="G20" s="383"/>
      <c r="H20" s="383"/>
      <c r="I20" s="383"/>
      <c r="J20" s="384">
        <v>0</v>
      </c>
      <c r="K20" s="385"/>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
      <c r="A21" s="102"/>
      <c r="B21" s="128"/>
      <c r="C21" s="128"/>
      <c r="D21" s="378" t="s">
        <v>897</v>
      </c>
      <c r="E21" s="379"/>
      <c r="F21" s="379"/>
      <c r="G21" s="379"/>
      <c r="H21" s="379"/>
      <c r="I21" s="379"/>
      <c r="J21" s="380">
        <v>0</v>
      </c>
      <c r="K21" s="381"/>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
      <c r="A22" s="102"/>
      <c r="B22" s="128"/>
      <c r="C22" s="128"/>
      <c r="D22" s="382" t="s">
        <v>898</v>
      </c>
      <c r="E22" s="383"/>
      <c r="F22" s="383"/>
      <c r="G22" s="383"/>
      <c r="H22" s="383"/>
      <c r="I22" s="383"/>
      <c r="J22" s="384">
        <v>5</v>
      </c>
      <c r="K22" s="385"/>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
      <c r="A23" s="102"/>
      <c r="B23" s="128"/>
      <c r="C23" s="128"/>
      <c r="D23" s="378" t="s">
        <v>917</v>
      </c>
      <c r="E23" s="379"/>
      <c r="F23" s="379"/>
      <c r="G23" s="379"/>
      <c r="H23" s="379"/>
      <c r="I23" s="379"/>
      <c r="J23" s="380">
        <v>0</v>
      </c>
      <c r="K23" s="381"/>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
      <c r="A24" s="102"/>
      <c r="B24" s="128"/>
      <c r="C24" s="128"/>
      <c r="D24" s="382" t="s">
        <v>512</v>
      </c>
      <c r="E24" s="383"/>
      <c r="F24" s="383"/>
      <c r="G24" s="383"/>
      <c r="H24" s="383"/>
      <c r="I24" s="383"/>
      <c r="J24" s="384">
        <v>1</v>
      </c>
      <c r="K24" s="385"/>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25">
      <c r="A25" s="102"/>
      <c r="B25" s="128"/>
      <c r="C25" s="45"/>
      <c r="D25" s="378" t="s">
        <v>900</v>
      </c>
      <c r="E25" s="379"/>
      <c r="F25" s="379"/>
      <c r="G25" s="379"/>
      <c r="H25" s="379"/>
      <c r="I25" s="379"/>
      <c r="J25" s="380">
        <v>0</v>
      </c>
      <c r="K25" s="381"/>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
      <c r="A26" s="102"/>
      <c r="B26" s="128"/>
      <c r="C26" s="128"/>
      <c r="D26" s="389" t="s">
        <v>827</v>
      </c>
      <c r="E26" s="390"/>
      <c r="F26" s="390"/>
      <c r="G26" s="390"/>
      <c r="H26" s="390"/>
      <c r="I26" s="391"/>
      <c r="J26" s="292">
        <f>SUM(J19:K25)</f>
        <v>11</v>
      </c>
      <c r="K26" s="293"/>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86" t="s">
        <v>828</v>
      </c>
      <c r="D28" s="386"/>
      <c r="E28" s="386"/>
      <c r="F28" s="386"/>
      <c r="G28" s="386"/>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
      <c r="A29" s="102"/>
      <c r="B29" s="128"/>
      <c r="C29" s="152"/>
      <c r="D29" s="387" t="s">
        <v>899</v>
      </c>
      <c r="E29" s="387"/>
      <c r="F29" s="387"/>
      <c r="G29" s="387"/>
      <c r="H29" s="387"/>
      <c r="I29" s="387"/>
      <c r="J29" s="388">
        <v>0</v>
      </c>
      <c r="K29" s="388"/>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
      <c r="A30" s="91"/>
      <c r="B30" s="128"/>
      <c r="C30" s="128"/>
      <c r="D30" s="128"/>
      <c r="E30" s="124"/>
      <c r="F30" s="125"/>
      <c r="G30" s="125"/>
      <c r="H30" s="125"/>
      <c r="I30" s="125"/>
      <c r="J30" s="125"/>
      <c r="K30" s="125"/>
      <c r="L30" s="125"/>
      <c r="M30" s="125"/>
      <c r="N30" s="125"/>
      <c r="O30" s="126"/>
      <c r="P30" s="213"/>
    </row>
    <row r="31" spans="1:37" ht="18" customHeight="1" x14ac:dyDescent="0.2">
      <c r="A31" s="91"/>
      <c r="B31" s="45"/>
      <c r="C31" s="368" t="s">
        <v>852</v>
      </c>
      <c r="D31" s="369"/>
      <c r="E31" s="369"/>
      <c r="F31" s="369"/>
      <c r="G31" s="125"/>
      <c r="H31" s="125"/>
      <c r="I31" s="125"/>
      <c r="J31" s="125"/>
      <c r="K31" s="125"/>
      <c r="L31" s="125"/>
      <c r="M31" s="125"/>
      <c r="N31" s="125"/>
      <c r="O31" s="126"/>
      <c r="P31" s="213"/>
    </row>
    <row r="32" spans="1:37" ht="13.5" customHeight="1" x14ac:dyDescent="0.2">
      <c r="A32" s="91"/>
      <c r="B32" s="45"/>
      <c r="C32" s="45"/>
      <c r="D32" s="339" t="s">
        <v>814</v>
      </c>
      <c r="E32" s="339"/>
      <c r="F32" s="339"/>
      <c r="G32" s="339"/>
      <c r="H32" s="339"/>
      <c r="I32" s="339"/>
      <c r="J32" s="371"/>
      <c r="K32" s="372"/>
      <c r="L32" s="125"/>
      <c r="M32" s="125"/>
      <c r="N32" s="125"/>
      <c r="O32" s="126"/>
      <c r="P32" s="213"/>
    </row>
    <row r="33" spans="1:37" ht="14.1" customHeight="1" x14ac:dyDescent="0.2">
      <c r="A33" s="91"/>
      <c r="B33" s="45"/>
      <c r="C33" s="45"/>
      <c r="D33" s="329" t="s">
        <v>815</v>
      </c>
      <c r="E33" s="330"/>
      <c r="F33" s="330"/>
      <c r="G33" s="330"/>
      <c r="H33" s="330"/>
      <c r="I33" s="370"/>
      <c r="J33" s="335"/>
      <c r="K33" s="336"/>
      <c r="L33" s="125"/>
      <c r="M33" s="125"/>
      <c r="N33" s="125"/>
      <c r="O33" s="126"/>
      <c r="P33" s="213"/>
    </row>
    <row r="34" spans="1:37" ht="14.1" customHeight="1" x14ac:dyDescent="0.2">
      <c r="A34" s="91"/>
      <c r="B34" s="45"/>
      <c r="C34" s="45"/>
      <c r="D34" s="340" t="s">
        <v>827</v>
      </c>
      <c r="E34" s="340"/>
      <c r="F34" s="340"/>
      <c r="G34" s="340"/>
      <c r="H34" s="340"/>
      <c r="I34" s="340"/>
      <c r="J34" s="337">
        <f>SUM(J32:K33)</f>
        <v>0</v>
      </c>
      <c r="K34" s="338"/>
      <c r="L34" s="125"/>
      <c r="M34" s="125"/>
      <c r="N34" s="125"/>
      <c r="O34" s="126"/>
      <c r="P34" s="213"/>
    </row>
    <row r="35" spans="1:37" ht="8.1" customHeight="1" x14ac:dyDescent="0.2">
      <c r="A35" s="91"/>
      <c r="B35" s="45"/>
      <c r="C35" s="45"/>
      <c r="D35" s="45"/>
      <c r="E35" s="124"/>
      <c r="F35" s="125"/>
      <c r="G35" s="125"/>
      <c r="H35" s="125"/>
      <c r="I35" s="125"/>
      <c r="J35" s="125"/>
      <c r="K35" s="125"/>
      <c r="L35" s="125"/>
      <c r="M35" s="125"/>
      <c r="N35" s="125"/>
      <c r="O35" s="126"/>
      <c r="P35" s="213"/>
    </row>
    <row r="36" spans="1:37" ht="15.75" customHeight="1" x14ac:dyDescent="0.2">
      <c r="A36" s="91"/>
      <c r="B36" s="45"/>
      <c r="C36" s="341" t="s">
        <v>851</v>
      </c>
      <c r="D36" s="341"/>
      <c r="E36" s="341"/>
      <c r="F36" s="341"/>
      <c r="G36" s="341"/>
      <c r="H36" s="125"/>
      <c r="I36" s="125"/>
      <c r="J36" s="125"/>
      <c r="K36" s="125"/>
      <c r="L36" s="125"/>
      <c r="M36" s="125"/>
      <c r="N36" s="125"/>
      <c r="O36" s="126"/>
      <c r="P36" s="213"/>
    </row>
    <row r="37" spans="1:37" ht="14.1" customHeight="1" x14ac:dyDescent="0.2">
      <c r="A37" s="91"/>
      <c r="B37" s="45"/>
      <c r="C37" s="45"/>
      <c r="D37" s="331" t="s">
        <v>817</v>
      </c>
      <c r="E37" s="332"/>
      <c r="F37" s="332"/>
      <c r="G37" s="332"/>
      <c r="H37" s="332"/>
      <c r="I37" s="332"/>
      <c r="J37" s="290"/>
      <c r="K37" s="291"/>
      <c r="L37" s="125"/>
      <c r="M37" s="125"/>
      <c r="N37" s="125"/>
      <c r="O37" s="126"/>
      <c r="P37" s="213"/>
    </row>
    <row r="38" spans="1:37" s="1" customFormat="1" ht="14.1" customHeight="1" x14ac:dyDescent="0.25">
      <c r="A38" s="127"/>
      <c r="B38" s="128"/>
      <c r="C38" s="128"/>
      <c r="D38" s="329" t="s">
        <v>818</v>
      </c>
      <c r="E38" s="330"/>
      <c r="F38" s="330"/>
      <c r="G38" s="330"/>
      <c r="H38" s="330"/>
      <c r="I38" s="330"/>
      <c r="J38" s="288"/>
      <c r="K38" s="289"/>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
      <c r="A39" s="91"/>
      <c r="B39" s="135"/>
      <c r="C39" s="128"/>
      <c r="D39" s="331" t="s">
        <v>819</v>
      </c>
      <c r="E39" s="332"/>
      <c r="F39" s="332"/>
      <c r="G39" s="332"/>
      <c r="H39" s="332"/>
      <c r="I39" s="332"/>
      <c r="J39" s="290"/>
      <c r="K39" s="291"/>
      <c r="L39" s="125"/>
      <c r="M39" s="125"/>
      <c r="N39" s="125"/>
      <c r="O39" s="126"/>
      <c r="P39" s="213"/>
    </row>
    <row r="40" spans="1:37" ht="14.1" customHeight="1" x14ac:dyDescent="0.2">
      <c r="A40" s="91"/>
      <c r="B40" s="135"/>
      <c r="C40" s="128"/>
      <c r="D40" s="333" t="s">
        <v>820</v>
      </c>
      <c r="E40" s="334"/>
      <c r="F40" s="334"/>
      <c r="G40" s="334"/>
      <c r="H40" s="334"/>
      <c r="I40" s="334"/>
      <c r="J40" s="288"/>
      <c r="K40" s="289"/>
      <c r="L40" s="125"/>
      <c r="M40" s="125"/>
      <c r="N40" s="125"/>
      <c r="O40" s="126"/>
      <c r="P40" s="213"/>
    </row>
    <row r="41" spans="1:37" ht="14.1" customHeight="1" x14ac:dyDescent="0.2">
      <c r="A41" s="91"/>
      <c r="B41" s="135"/>
      <c r="C41" s="128"/>
      <c r="D41" s="331" t="s">
        <v>821</v>
      </c>
      <c r="E41" s="332"/>
      <c r="F41" s="332"/>
      <c r="G41" s="332"/>
      <c r="H41" s="332"/>
      <c r="I41" s="332"/>
      <c r="J41" s="290"/>
      <c r="K41" s="291"/>
      <c r="L41" s="125"/>
      <c r="M41" s="125"/>
      <c r="N41" s="125"/>
      <c r="O41" s="126"/>
      <c r="P41" s="213"/>
    </row>
    <row r="42" spans="1:37" s="1" customFormat="1" ht="14.1" customHeight="1" x14ac:dyDescent="0.2">
      <c r="A42" s="102"/>
      <c r="B42" s="135"/>
      <c r="C42" s="128"/>
      <c r="D42" s="329" t="s">
        <v>822</v>
      </c>
      <c r="E42" s="330"/>
      <c r="F42" s="330"/>
      <c r="G42" s="330"/>
      <c r="H42" s="330"/>
      <c r="I42" s="330"/>
      <c r="J42" s="288"/>
      <c r="K42" s="289"/>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
      <c r="A43" s="91"/>
      <c r="B43" s="135"/>
      <c r="C43" s="128"/>
      <c r="D43" s="331" t="s">
        <v>823</v>
      </c>
      <c r="E43" s="332"/>
      <c r="F43" s="332"/>
      <c r="G43" s="332"/>
      <c r="H43" s="332"/>
      <c r="I43" s="332"/>
      <c r="J43" s="290"/>
      <c r="K43" s="291"/>
      <c r="L43" s="125"/>
      <c r="M43" s="125"/>
      <c r="N43" s="125"/>
      <c r="O43" s="126"/>
      <c r="P43" s="213"/>
    </row>
    <row r="44" spans="1:37" ht="14.1" customHeight="1" x14ac:dyDescent="0.2">
      <c r="A44" s="91"/>
      <c r="B44" s="128"/>
      <c r="C44" s="128"/>
      <c r="D44" s="327" t="s">
        <v>827</v>
      </c>
      <c r="E44" s="328"/>
      <c r="F44" s="328"/>
      <c r="G44" s="328"/>
      <c r="H44" s="328"/>
      <c r="I44" s="328"/>
      <c r="J44" s="292">
        <f>SUM(J37:K43)</f>
        <v>0</v>
      </c>
      <c r="K44" s="293"/>
      <c r="L44" s="125"/>
      <c r="M44" s="125"/>
      <c r="N44" s="125"/>
      <c r="O44" s="126"/>
      <c r="P44" s="213"/>
    </row>
    <row r="45" spans="1:37" ht="6.75" customHeight="1" x14ac:dyDescent="0.2">
      <c r="A45" s="58"/>
      <c r="B45" s="143"/>
      <c r="C45" s="154"/>
      <c r="D45" s="154"/>
      <c r="E45" s="155"/>
      <c r="F45" s="155"/>
      <c r="G45" s="180"/>
      <c r="H45" s="180"/>
      <c r="I45" s="180"/>
      <c r="J45" s="180"/>
      <c r="K45" s="180"/>
      <c r="L45" s="180"/>
      <c r="M45" s="180"/>
      <c r="N45" s="180"/>
      <c r="O45" s="181"/>
      <c r="P45" s="213"/>
    </row>
    <row r="46" spans="1:37" ht="8.1" customHeight="1" x14ac:dyDescent="0.2">
      <c r="A46" s="45"/>
      <c r="B46" s="128"/>
      <c r="C46" s="152"/>
      <c r="D46" s="152"/>
      <c r="E46" s="153"/>
      <c r="F46" s="153"/>
      <c r="G46" s="125"/>
      <c r="H46" s="125"/>
      <c r="I46" s="125"/>
      <c r="J46" s="125"/>
      <c r="K46" s="125"/>
      <c r="L46" s="125"/>
      <c r="M46" s="125"/>
      <c r="N46" s="125"/>
      <c r="O46" s="125"/>
      <c r="P46" s="213"/>
    </row>
    <row r="47" spans="1:37" ht="14.1" customHeight="1" x14ac:dyDescent="0.2">
      <c r="A47" s="188"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6"/>
      <c r="B55" s="216"/>
      <c r="C55" s="216"/>
      <c r="D55" s="216"/>
      <c r="E55" s="216"/>
      <c r="F55" s="216"/>
      <c r="G55" s="216"/>
      <c r="H55" s="216"/>
      <c r="I55" s="216"/>
      <c r="J55" s="216"/>
      <c r="K55" s="216"/>
      <c r="L55" s="216"/>
      <c r="M55" s="216"/>
      <c r="N55" s="216"/>
      <c r="O55" s="216"/>
    </row>
    <row r="56" spans="1:37" s="195" customFormat="1" ht="18.600000000000001" customHeight="1" x14ac:dyDescent="0.25">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I20" sqref="I2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Plumas</v>
      </c>
      <c r="H1" s="315"/>
      <c r="I1" s="316"/>
    </row>
    <row r="2" spans="1:21" s="1" customFormat="1" ht="14.1" customHeight="1" x14ac:dyDescent="0.2">
      <c r="A2" s="167"/>
      <c r="B2" s="167"/>
      <c r="C2" s="167"/>
      <c r="D2" s="167"/>
      <c r="E2" s="167"/>
      <c r="F2" s="167"/>
      <c r="G2" s="168"/>
      <c r="H2" s="168"/>
      <c r="I2" s="168"/>
      <c r="J2" s="210"/>
      <c r="K2" s="210"/>
      <c r="L2" s="210"/>
      <c r="M2" s="210"/>
      <c r="N2" s="210"/>
      <c r="O2" s="210"/>
      <c r="P2" s="210"/>
      <c r="Q2" s="210"/>
      <c r="R2" s="210"/>
      <c r="S2" s="210"/>
      <c r="T2" s="210"/>
      <c r="U2" s="210"/>
    </row>
    <row r="3" spans="1:21" s="169" customFormat="1" ht="14.25" x14ac:dyDescent="0.2">
      <c r="A3" s="345" t="s">
        <v>925</v>
      </c>
      <c r="B3" s="346"/>
      <c r="C3" s="346"/>
      <c r="D3" s="346"/>
      <c r="E3" s="346"/>
      <c r="F3" s="346"/>
      <c r="G3" s="346"/>
      <c r="H3" s="346"/>
      <c r="I3" s="347"/>
      <c r="J3" s="218"/>
      <c r="K3" s="218"/>
      <c r="L3" s="218"/>
      <c r="M3" s="218"/>
      <c r="N3" s="218"/>
      <c r="O3" s="218"/>
      <c r="P3" s="218"/>
      <c r="Q3" s="218"/>
      <c r="R3" s="218"/>
      <c r="S3" s="218"/>
      <c r="T3" s="218"/>
      <c r="U3" s="218"/>
    </row>
    <row r="4" spans="1:21" s="169" customFormat="1" ht="15" thickBot="1" x14ac:dyDescent="0.25">
      <c r="A4" s="400" t="s">
        <v>883</v>
      </c>
      <c r="B4" s="401"/>
      <c r="C4" s="401"/>
      <c r="D4" s="401"/>
      <c r="E4" s="401"/>
      <c r="F4" s="401"/>
      <c r="G4" s="401"/>
      <c r="H4" s="401"/>
      <c r="I4" s="402"/>
      <c r="J4" s="218"/>
      <c r="K4" s="218"/>
      <c r="L4" s="218"/>
      <c r="M4" s="218"/>
      <c r="N4" s="218"/>
      <c r="O4" s="218"/>
      <c r="P4" s="218"/>
      <c r="Q4" s="218"/>
      <c r="R4" s="218"/>
      <c r="S4" s="218"/>
      <c r="T4" s="218"/>
      <c r="U4" s="218"/>
    </row>
    <row r="5" spans="1:21" s="198" customFormat="1" ht="21" customHeight="1" thickBot="1" x14ac:dyDescent="0.3">
      <c r="A5" s="403" t="s">
        <v>920</v>
      </c>
      <c r="B5" s="404"/>
      <c r="C5" s="404"/>
      <c r="D5" s="404"/>
      <c r="E5" s="404"/>
      <c r="F5" s="404"/>
      <c r="G5" s="404"/>
      <c r="H5" s="404"/>
      <c r="I5" s="405"/>
      <c r="J5" s="219"/>
      <c r="K5" s="219"/>
      <c r="L5" s="219"/>
      <c r="M5" s="219"/>
      <c r="N5" s="219"/>
      <c r="O5" s="219"/>
      <c r="P5" s="219"/>
      <c r="Q5" s="219"/>
      <c r="R5" s="219"/>
      <c r="S5" s="219"/>
      <c r="T5" s="219"/>
      <c r="U5" s="219"/>
    </row>
    <row r="6" spans="1:21" s="4" customFormat="1" ht="14.25" x14ac:dyDescent="0.2">
      <c r="A6" s="164"/>
      <c r="B6" s="176"/>
      <c r="C6" s="159"/>
      <c r="D6" s="159"/>
      <c r="E6" s="159"/>
      <c r="F6" s="159"/>
      <c r="G6" s="179"/>
      <c r="H6" s="179"/>
      <c r="I6" s="182"/>
      <c r="J6" s="45"/>
      <c r="K6" s="45"/>
      <c r="L6" s="45"/>
      <c r="M6" s="45"/>
      <c r="N6" s="45"/>
      <c r="O6" s="45"/>
      <c r="P6" s="45"/>
      <c r="Q6" s="45"/>
      <c r="R6" s="45"/>
      <c r="S6" s="45"/>
      <c r="T6" s="45"/>
      <c r="U6" s="45"/>
    </row>
    <row r="7" spans="1:21" s="4" customFormat="1" ht="14.25" x14ac:dyDescent="0.2">
      <c r="A7" s="164"/>
      <c r="B7" s="176"/>
      <c r="C7" s="159"/>
      <c r="D7" s="159"/>
      <c r="E7" s="159"/>
      <c r="F7" s="159"/>
      <c r="G7" s="179"/>
      <c r="H7" s="179"/>
      <c r="I7" s="182"/>
      <c r="J7" s="45"/>
      <c r="K7" s="45"/>
      <c r="L7" s="45"/>
      <c r="M7" s="45"/>
      <c r="N7" s="45"/>
      <c r="O7" s="45"/>
      <c r="P7" s="45"/>
      <c r="Q7" s="45"/>
      <c r="R7" s="45"/>
      <c r="S7" s="45"/>
      <c r="T7" s="45"/>
      <c r="U7" s="45"/>
    </row>
    <row r="8" spans="1:21" ht="15" x14ac:dyDescent="0.2">
      <c r="A8" s="164"/>
      <c r="B8" s="406" t="s">
        <v>870</v>
      </c>
      <c r="C8" s="406"/>
      <c r="D8" s="183"/>
      <c r="E8" s="407"/>
      <c r="F8" s="407"/>
      <c r="G8" s="407"/>
      <c r="H8" s="179"/>
      <c r="I8" s="182"/>
    </row>
    <row r="9" spans="1:21" ht="15" x14ac:dyDescent="0.2">
      <c r="A9" s="164"/>
      <c r="B9" s="205"/>
      <c r="C9" s="398" t="s">
        <v>871</v>
      </c>
      <c r="D9" s="398"/>
      <c r="E9" s="398"/>
      <c r="F9" s="398"/>
      <c r="G9" s="388">
        <v>8</v>
      </c>
      <c r="H9" s="388"/>
      <c r="I9" s="182"/>
    </row>
    <row r="10" spans="1:21" ht="15" x14ac:dyDescent="0.2">
      <c r="A10" s="164"/>
      <c r="B10" s="205"/>
      <c r="C10" s="399" t="s">
        <v>872</v>
      </c>
      <c r="D10" s="399"/>
      <c r="E10" s="399"/>
      <c r="F10" s="399"/>
      <c r="G10" s="397">
        <v>13</v>
      </c>
      <c r="H10" s="397"/>
      <c r="I10" s="182"/>
    </row>
    <row r="11" spans="1:21" ht="15" x14ac:dyDescent="0.2">
      <c r="A11" s="164"/>
      <c r="B11" s="205"/>
      <c r="C11" s="398" t="s">
        <v>873</v>
      </c>
      <c r="D11" s="398"/>
      <c r="E11" s="398"/>
      <c r="F11" s="398"/>
      <c r="G11" s="388">
        <v>9</v>
      </c>
      <c r="H11" s="388"/>
      <c r="I11" s="182"/>
    </row>
    <row r="12" spans="1:21" ht="15" x14ac:dyDescent="0.25">
      <c r="A12" s="164"/>
      <c r="B12" s="176"/>
      <c r="C12" s="298" t="s">
        <v>827</v>
      </c>
      <c r="D12" s="298"/>
      <c r="E12" s="298"/>
      <c r="F12" s="298"/>
      <c r="G12" s="394">
        <f>SUM(G9:H11)</f>
        <v>30</v>
      </c>
      <c r="H12" s="394"/>
      <c r="I12" s="182"/>
    </row>
    <row r="13" spans="1:21" ht="14.25" x14ac:dyDescent="0.2">
      <c r="A13" s="164"/>
      <c r="B13" s="176"/>
      <c r="C13" s="159"/>
      <c r="D13" s="159"/>
      <c r="E13" s="159"/>
      <c r="F13" s="159"/>
      <c r="G13" s="179"/>
      <c r="H13" s="179"/>
      <c r="I13" s="182"/>
    </row>
    <row r="14" spans="1:21" ht="14.25" x14ac:dyDescent="0.2">
      <c r="A14" s="91"/>
      <c r="B14" s="45"/>
      <c r="C14" s="136"/>
      <c r="D14" s="136"/>
      <c r="E14" s="136"/>
      <c r="F14" s="136"/>
      <c r="G14" s="97"/>
      <c r="H14" s="97"/>
      <c r="I14" s="98"/>
    </row>
    <row r="15" spans="1:21" ht="15" x14ac:dyDescent="0.25">
      <c r="A15" s="165"/>
      <c r="B15" s="395" t="s">
        <v>874</v>
      </c>
      <c r="C15" s="395"/>
      <c r="D15" s="395"/>
      <c r="E15" s="395"/>
      <c r="F15" s="395"/>
      <c r="G15" s="395"/>
      <c r="H15" s="395"/>
      <c r="I15" s="396"/>
    </row>
    <row r="16" spans="1:21" ht="14.25" x14ac:dyDescent="0.2">
      <c r="A16" s="102"/>
      <c r="B16" s="128"/>
      <c r="C16" s="297" t="s">
        <v>814</v>
      </c>
      <c r="D16" s="297"/>
      <c r="E16" s="297"/>
      <c r="F16" s="297"/>
      <c r="G16" s="388">
        <v>25</v>
      </c>
      <c r="H16" s="388"/>
      <c r="I16" s="98"/>
    </row>
    <row r="17" spans="1:9" ht="14.25" x14ac:dyDescent="0.2">
      <c r="A17" s="102"/>
      <c r="B17" s="128"/>
      <c r="C17" s="296" t="s">
        <v>815</v>
      </c>
      <c r="D17" s="296"/>
      <c r="E17" s="296"/>
      <c r="F17" s="296"/>
      <c r="G17" s="397">
        <v>5</v>
      </c>
      <c r="H17" s="397"/>
      <c r="I17" s="98"/>
    </row>
    <row r="18" spans="1:9" ht="15" x14ac:dyDescent="0.25">
      <c r="A18" s="102"/>
      <c r="B18" s="128"/>
      <c r="C18" s="298" t="s">
        <v>827</v>
      </c>
      <c r="D18" s="298"/>
      <c r="E18" s="298"/>
      <c r="F18" s="298"/>
      <c r="G18" s="408">
        <f>SUM(G16:H17)</f>
        <v>30</v>
      </c>
      <c r="H18" s="408"/>
      <c r="I18" s="98"/>
    </row>
    <row r="19" spans="1:9" ht="15" x14ac:dyDescent="0.25">
      <c r="A19" s="102"/>
      <c r="B19" s="128"/>
      <c r="C19" s="163"/>
      <c r="D19" s="163"/>
      <c r="E19" s="163"/>
      <c r="F19" s="163"/>
      <c r="G19" s="125"/>
      <c r="H19" s="125"/>
      <c r="I19" s="98"/>
    </row>
    <row r="20" spans="1:9" x14ac:dyDescent="0.2">
      <c r="A20" s="91"/>
      <c r="B20" s="45"/>
      <c r="C20" s="97"/>
      <c r="D20" s="97"/>
      <c r="E20" s="97"/>
      <c r="F20" s="97"/>
      <c r="G20" s="97"/>
      <c r="H20" s="97"/>
      <c r="I20" s="98"/>
    </row>
    <row r="21" spans="1:9" ht="15" x14ac:dyDescent="0.2">
      <c r="A21" s="165"/>
      <c r="B21" s="203" t="s">
        <v>850</v>
      </c>
      <c r="C21" s="203"/>
      <c r="D21" s="203"/>
      <c r="E21" s="203"/>
      <c r="F21" s="203"/>
      <c r="G21" s="203"/>
      <c r="H21" s="203"/>
      <c r="I21" s="166"/>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39"/>
    </row>
    <row r="27" spans="1:9" x14ac:dyDescent="0.2">
      <c r="A27" s="102"/>
      <c r="B27" s="128"/>
      <c r="C27" s="128"/>
      <c r="D27" s="140"/>
      <c r="E27" s="140"/>
      <c r="F27" s="140"/>
      <c r="G27" s="140"/>
      <c r="H27" s="140"/>
      <c r="I27" s="141"/>
    </row>
    <row r="28" spans="1:9" x14ac:dyDescent="0.2">
      <c r="A28" s="102"/>
      <c r="B28" s="128"/>
      <c r="C28" s="128"/>
      <c r="D28" s="140"/>
      <c r="E28" s="140"/>
      <c r="F28" s="140"/>
      <c r="G28" s="140"/>
      <c r="H28" s="140"/>
      <c r="I28" s="141"/>
    </row>
    <row r="29" spans="1:9" x14ac:dyDescent="0.2">
      <c r="A29" s="103"/>
      <c r="B29" s="143"/>
      <c r="C29" s="143"/>
      <c r="D29" s="144"/>
      <c r="E29" s="144"/>
      <c r="F29" s="144"/>
      <c r="G29" s="144"/>
      <c r="H29" s="144"/>
      <c r="I29" s="145"/>
    </row>
    <row r="30" spans="1:9" x14ac:dyDescent="0.2">
      <c r="A30" s="128"/>
      <c r="B30" s="128"/>
      <c r="C30" s="128"/>
      <c r="D30" s="140"/>
      <c r="E30" s="140"/>
      <c r="F30" s="140"/>
      <c r="G30" s="140"/>
      <c r="H30" s="140"/>
      <c r="I30" s="140"/>
    </row>
    <row r="31" spans="1:9" ht="14.45" customHeight="1" x14ac:dyDescent="0.2"/>
    <row r="32" spans="1:9" ht="14.1" customHeight="1" x14ac:dyDescent="0.2">
      <c r="A32" s="188"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160" zoomScaleNormal="16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Plumas</v>
      </c>
      <c r="I1" s="348"/>
      <c r="J1" s="349"/>
      <c r="K1" s="158"/>
      <c r="L1" s="188"/>
    </row>
    <row r="2" spans="1:15" ht="7.5" customHeight="1" x14ac:dyDescent="0.25">
      <c r="A2" s="57"/>
      <c r="B2" s="57"/>
      <c r="C2" s="57"/>
      <c r="D2" s="57"/>
      <c r="E2" s="57"/>
      <c r="F2" s="57"/>
      <c r="G2" s="57"/>
      <c r="H2" s="57"/>
      <c r="I2" s="57"/>
      <c r="J2" s="57"/>
      <c r="K2" s="223"/>
      <c r="L2" s="188"/>
    </row>
    <row r="3" spans="1:15" ht="15" x14ac:dyDescent="0.25">
      <c r="A3" s="419" t="s">
        <v>884</v>
      </c>
      <c r="B3" s="420"/>
      <c r="C3" s="420"/>
      <c r="D3" s="420"/>
      <c r="E3" s="420"/>
      <c r="F3" s="420"/>
      <c r="G3" s="420"/>
      <c r="H3" s="420"/>
      <c r="I3" s="420"/>
      <c r="J3" s="421"/>
    </row>
    <row r="4" spans="1:15" s="210" customFormat="1" ht="15" x14ac:dyDescent="0.25">
      <c r="A4" s="224"/>
      <c r="B4" s="184"/>
      <c r="C4" s="184"/>
      <c r="D4" s="184"/>
      <c r="E4" s="184"/>
      <c r="F4" s="184"/>
      <c r="G4" s="184"/>
      <c r="H4" s="184"/>
      <c r="I4" s="184"/>
      <c r="J4" s="185"/>
      <c r="K4" s="128"/>
    </row>
    <row r="5" spans="1:15" s="210" customFormat="1" ht="15" customHeight="1" x14ac:dyDescent="0.2">
      <c r="A5" s="422" t="s">
        <v>837</v>
      </c>
      <c r="B5" s="423"/>
      <c r="C5" s="423"/>
      <c r="D5" s="423"/>
      <c r="E5" s="423"/>
      <c r="F5" s="423"/>
      <c r="G5" s="423"/>
      <c r="H5" s="423"/>
      <c r="I5" s="423"/>
      <c r="J5" s="424"/>
      <c r="K5" s="128"/>
    </row>
    <row r="6" spans="1:15" s="210" customFormat="1" ht="15" customHeight="1" x14ac:dyDescent="0.2">
      <c r="A6" s="425"/>
      <c r="B6" s="426"/>
      <c r="C6" s="426"/>
      <c r="D6" s="426"/>
      <c r="E6" s="426"/>
      <c r="F6" s="426"/>
      <c r="G6" s="426"/>
      <c r="H6" s="426"/>
      <c r="I6" s="426"/>
      <c r="J6" s="427"/>
      <c r="K6" s="128"/>
    </row>
    <row r="7" spans="1:15" s="210" customFormat="1" ht="15" customHeight="1" x14ac:dyDescent="0.2">
      <c r="A7" s="428"/>
      <c r="B7" s="429"/>
      <c r="C7" s="429"/>
      <c r="D7" s="429"/>
      <c r="E7" s="429"/>
      <c r="F7" s="429"/>
      <c r="G7" s="429"/>
      <c r="H7" s="429"/>
      <c r="I7" s="429"/>
      <c r="J7" s="430"/>
      <c r="K7" s="128"/>
    </row>
    <row r="8" spans="1:15" s="210" customFormat="1" ht="15" customHeight="1" x14ac:dyDescent="0.2">
      <c r="A8" s="410" t="s">
        <v>971</v>
      </c>
      <c r="B8" s="411"/>
      <c r="C8" s="411"/>
      <c r="D8" s="411"/>
      <c r="E8" s="411"/>
      <c r="F8" s="411"/>
      <c r="G8" s="411"/>
      <c r="H8" s="411"/>
      <c r="I8" s="411"/>
      <c r="J8" s="412"/>
      <c r="K8" s="128"/>
      <c r="O8" s="225"/>
    </row>
    <row r="9" spans="1:15" s="210"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1222"/>
  <sheetViews>
    <sheetView showGridLines="0" topLeftCell="A817" zoomScale="160" zoomScaleNormal="160" workbookViewId="0">
      <selection activeCell="A832" sqref="A832:J866"/>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5" width="8.85546875" style="39"/>
  </cols>
  <sheetData>
    <row r="1" spans="1:11" ht="15.75" customHeight="1" x14ac:dyDescent="0.25">
      <c r="A1" s="350" t="s">
        <v>848</v>
      </c>
      <c r="B1" s="351"/>
      <c r="C1" s="351"/>
      <c r="D1" s="351"/>
      <c r="E1" s="351"/>
      <c r="F1" s="351"/>
      <c r="G1" s="351"/>
      <c r="H1" s="348" t="str">
        <f>'CONTACT INFORMATION'!$A$24</f>
        <v>Plumas</v>
      </c>
      <c r="I1" s="348"/>
      <c r="J1" s="349"/>
      <c r="K1" s="227"/>
    </row>
    <row r="2" spans="1:11" ht="9" customHeight="1" x14ac:dyDescent="0.2">
      <c r="A2" s="45"/>
      <c r="B2" s="45"/>
      <c r="C2" s="45"/>
      <c r="D2" s="45"/>
      <c r="E2" s="45"/>
      <c r="F2" s="45"/>
      <c r="G2" s="45"/>
      <c r="H2" s="45"/>
      <c r="I2" s="45"/>
      <c r="J2" s="45"/>
    </row>
    <row r="3" spans="1:11" ht="12" customHeight="1" x14ac:dyDescent="0.2">
      <c r="A3" s="502" t="s">
        <v>914</v>
      </c>
      <c r="B3" s="502"/>
      <c r="C3" s="502"/>
      <c r="D3" s="502"/>
      <c r="E3" s="502"/>
      <c r="F3" s="502"/>
      <c r="G3" s="502"/>
      <c r="H3" s="502"/>
      <c r="I3" s="502"/>
      <c r="J3" s="502"/>
    </row>
    <row r="4" spans="1:11" ht="14.1" customHeight="1" x14ac:dyDescent="0.2">
      <c r="A4" s="502"/>
      <c r="B4" s="502"/>
      <c r="C4" s="502"/>
      <c r="D4" s="502"/>
      <c r="E4" s="502"/>
      <c r="F4" s="502"/>
      <c r="G4" s="502"/>
      <c r="H4" s="502"/>
      <c r="I4" s="502"/>
      <c r="J4" s="502"/>
    </row>
    <row r="5" spans="1:11" ht="14.1" customHeight="1" x14ac:dyDescent="0.2">
      <c r="A5" s="502"/>
      <c r="B5" s="502"/>
      <c r="C5" s="502"/>
      <c r="D5" s="502"/>
      <c r="E5" s="502"/>
      <c r="F5" s="502"/>
      <c r="G5" s="502"/>
      <c r="H5" s="502"/>
      <c r="I5" s="502"/>
      <c r="J5" s="502"/>
    </row>
    <row r="6" spans="1:11" ht="14.1" customHeight="1" x14ac:dyDescent="0.2">
      <c r="A6" s="502"/>
      <c r="B6" s="502"/>
      <c r="C6" s="502"/>
      <c r="D6" s="502"/>
      <c r="E6" s="502"/>
      <c r="F6" s="502"/>
      <c r="G6" s="502"/>
      <c r="H6" s="502"/>
      <c r="I6" s="502"/>
      <c r="J6" s="502"/>
    </row>
    <row r="7" spans="1:11" ht="9" customHeight="1" x14ac:dyDescent="0.2">
      <c r="A7" s="502"/>
      <c r="B7" s="502"/>
      <c r="C7" s="502"/>
      <c r="D7" s="502"/>
      <c r="E7" s="502"/>
      <c r="F7" s="502"/>
      <c r="G7" s="502"/>
      <c r="H7" s="502"/>
      <c r="I7" s="502"/>
      <c r="J7" s="502"/>
    </row>
    <row r="8" spans="1:11" ht="10.5" customHeight="1" x14ac:dyDescent="0.2"/>
    <row r="9" spans="1:11" ht="14.1" customHeight="1" x14ac:dyDescent="0.2">
      <c r="A9" s="236" t="s">
        <v>836</v>
      </c>
      <c r="B9" s="236"/>
      <c r="C9" s="236"/>
      <c r="D9" s="236"/>
      <c r="E9" s="236"/>
      <c r="F9" s="236"/>
      <c r="G9" s="236"/>
      <c r="H9" s="236"/>
      <c r="I9" s="236"/>
      <c r="J9" s="236"/>
    </row>
    <row r="10" spans="1:11" ht="14.1" customHeight="1" x14ac:dyDescent="0.2">
      <c r="A10" s="236"/>
      <c r="B10" s="236"/>
      <c r="C10" s="236"/>
      <c r="D10" s="236"/>
      <c r="E10" s="236"/>
      <c r="F10" s="236"/>
      <c r="G10" s="236"/>
      <c r="H10" s="236"/>
      <c r="I10" s="236"/>
      <c r="J10" s="236"/>
    </row>
    <row r="11" spans="1:11" ht="14.1" customHeight="1" x14ac:dyDescent="0.2">
      <c r="A11" s="236"/>
      <c r="B11" s="236"/>
      <c r="C11" s="236"/>
      <c r="D11" s="236"/>
      <c r="E11" s="236"/>
      <c r="F11" s="236"/>
      <c r="G11" s="236"/>
      <c r="H11" s="236"/>
      <c r="I11" s="236"/>
      <c r="J11" s="236"/>
    </row>
    <row r="12" spans="1:11" ht="12.75" customHeight="1" x14ac:dyDescent="0.2">
      <c r="A12" s="122"/>
      <c r="B12" s="122"/>
      <c r="C12" s="122"/>
      <c r="D12" s="122"/>
      <c r="E12" s="122"/>
      <c r="F12" s="122"/>
      <c r="G12" s="122"/>
      <c r="H12" s="122"/>
      <c r="I12" s="122"/>
      <c r="J12" s="122"/>
    </row>
    <row r="13" spans="1:11" ht="15" x14ac:dyDescent="0.25">
      <c r="A13" s="506" t="s">
        <v>464</v>
      </c>
      <c r="B13" s="506"/>
      <c r="C13" s="506"/>
      <c r="D13" s="506"/>
      <c r="E13" s="506"/>
      <c r="F13" s="506"/>
      <c r="G13" s="506"/>
      <c r="H13" s="506"/>
      <c r="I13" s="506"/>
      <c r="J13" s="506"/>
    </row>
    <row r="14" spans="1:11" ht="18" customHeight="1" thickBot="1" x14ac:dyDescent="0.25">
      <c r="A14" s="47"/>
      <c r="B14" s="48" t="s">
        <v>466</v>
      </c>
      <c r="C14" s="441" t="s">
        <v>467</v>
      </c>
      <c r="D14" s="441"/>
      <c r="E14" s="441"/>
      <c r="F14" s="49"/>
      <c r="G14" s="48" t="s">
        <v>466</v>
      </c>
      <c r="H14" s="441" t="s">
        <v>467</v>
      </c>
      <c r="I14" s="441"/>
      <c r="J14" s="441"/>
    </row>
    <row r="15" spans="1:11" ht="12" customHeight="1" x14ac:dyDescent="0.2">
      <c r="A15" s="50" t="s">
        <v>465</v>
      </c>
      <c r="B15" s="51">
        <v>1</v>
      </c>
      <c r="C15" s="52" t="s">
        <v>468</v>
      </c>
      <c r="F15" s="52"/>
      <c r="G15" s="51">
        <v>5</v>
      </c>
      <c r="H15" s="52" t="s">
        <v>472</v>
      </c>
      <c r="I15" s="52"/>
      <c r="J15" s="52"/>
    </row>
    <row r="16" spans="1:11"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0" x14ac:dyDescent="0.2">
      <c r="A49" s="520"/>
      <c r="B49" s="520"/>
      <c r="C49" s="520"/>
      <c r="D49" s="520"/>
      <c r="E49" s="520"/>
      <c r="F49" s="520"/>
      <c r="G49" s="520"/>
      <c r="H49" s="520"/>
      <c r="I49" s="520"/>
      <c r="J49" s="520"/>
    </row>
    <row r="50" spans="1:10" x14ac:dyDescent="0.2">
      <c r="A50" s="520"/>
      <c r="B50" s="520"/>
      <c r="C50" s="520"/>
      <c r="D50" s="520"/>
      <c r="E50" s="520"/>
      <c r="F50" s="520"/>
      <c r="G50" s="520"/>
      <c r="H50" s="520"/>
      <c r="I50" s="520"/>
      <c r="J50" s="520"/>
    </row>
    <row r="51" spans="1:10" x14ac:dyDescent="0.2">
      <c r="A51" s="520"/>
      <c r="B51" s="520"/>
      <c r="C51" s="520"/>
      <c r="D51" s="520"/>
      <c r="E51" s="520"/>
      <c r="F51" s="520"/>
      <c r="G51" s="520"/>
      <c r="H51" s="520"/>
      <c r="I51" s="520"/>
      <c r="J51" s="520"/>
    </row>
    <row r="52" spans="1:10" ht="12.75" hidden="1" customHeight="1" x14ac:dyDescent="0.2">
      <c r="A52" s="520"/>
      <c r="B52" s="520"/>
      <c r="C52" s="520"/>
      <c r="D52" s="520"/>
      <c r="E52" s="520"/>
      <c r="F52" s="520"/>
      <c r="G52" s="520"/>
      <c r="H52" s="520"/>
      <c r="I52" s="520"/>
      <c r="J52" s="520"/>
    </row>
    <row r="53" spans="1:10" ht="12.75" hidden="1" customHeight="1" x14ac:dyDescent="0.2">
      <c r="A53" s="520"/>
      <c r="B53" s="520"/>
      <c r="C53" s="520"/>
      <c r="D53" s="520"/>
      <c r="E53" s="520"/>
      <c r="F53" s="520"/>
      <c r="G53" s="520"/>
      <c r="H53" s="520"/>
      <c r="I53" s="520"/>
      <c r="J53" s="520"/>
    </row>
    <row r="54" spans="1:10" ht="12.75" hidden="1" customHeight="1" x14ac:dyDescent="0.2">
      <c r="A54" s="520"/>
      <c r="B54" s="520"/>
      <c r="C54" s="520"/>
      <c r="D54" s="520"/>
      <c r="E54" s="520"/>
      <c r="F54" s="520"/>
      <c r="G54" s="520"/>
      <c r="H54" s="520"/>
      <c r="I54" s="520"/>
      <c r="J54" s="520"/>
    </row>
    <row r="55" spans="1:10" ht="12.75" hidden="1" customHeight="1" x14ac:dyDescent="0.2">
      <c r="A55" s="520"/>
      <c r="B55" s="520"/>
      <c r="C55" s="520"/>
      <c r="D55" s="520"/>
      <c r="E55" s="520"/>
      <c r="F55" s="520"/>
      <c r="G55" s="520"/>
      <c r="H55" s="520"/>
      <c r="I55" s="520"/>
      <c r="J55" s="520"/>
    </row>
    <row r="56" spans="1:10" x14ac:dyDescent="0.2">
      <c r="A56" s="520"/>
      <c r="B56" s="520"/>
      <c r="C56" s="520"/>
      <c r="D56" s="520"/>
      <c r="E56" s="520"/>
      <c r="F56" s="520"/>
      <c r="G56" s="520"/>
      <c r="H56" s="520"/>
      <c r="I56" s="520"/>
      <c r="J56" s="520"/>
    </row>
    <row r="57" spans="1:10" x14ac:dyDescent="0.2">
      <c r="A57" s="507"/>
      <c r="B57" s="507"/>
      <c r="C57" s="507"/>
      <c r="D57" s="507"/>
      <c r="E57" s="507"/>
      <c r="F57" s="507"/>
      <c r="G57" s="507"/>
      <c r="H57" s="507"/>
      <c r="I57" s="507"/>
      <c r="J57" s="507"/>
    </row>
    <row r="58" spans="1:10" x14ac:dyDescent="0.2">
      <c r="A58" s="507"/>
      <c r="B58" s="507"/>
      <c r="C58" s="507"/>
      <c r="D58" s="507"/>
      <c r="E58" s="507"/>
      <c r="F58" s="507"/>
      <c r="G58" s="507"/>
      <c r="H58" s="507"/>
      <c r="I58" s="507"/>
      <c r="J58" s="507"/>
    </row>
    <row r="59" spans="1:10" x14ac:dyDescent="0.2">
      <c r="A59" s="208"/>
      <c r="B59" s="208"/>
      <c r="C59" s="208"/>
      <c r="D59" s="208"/>
      <c r="E59" s="208"/>
      <c r="F59" s="208"/>
      <c r="G59" s="208"/>
      <c r="H59" s="208"/>
      <c r="I59" s="208"/>
      <c r="J59" s="208"/>
    </row>
    <row r="60" spans="1:10" x14ac:dyDescent="0.2">
      <c r="A60" s="122"/>
      <c r="B60" s="122"/>
      <c r="C60" s="122"/>
      <c r="D60" s="122"/>
      <c r="E60" s="122"/>
      <c r="F60" s="122"/>
      <c r="G60" s="122"/>
      <c r="H60" s="122"/>
      <c r="I60" s="122"/>
      <c r="J60" s="122"/>
    </row>
    <row r="61" spans="1:10" x14ac:dyDescent="0.2">
      <c r="A61" s="122"/>
      <c r="B61" s="122"/>
      <c r="C61" s="122"/>
      <c r="D61" s="122"/>
      <c r="E61" s="122"/>
      <c r="F61" s="122"/>
      <c r="G61" s="122"/>
      <c r="H61" s="122"/>
      <c r="I61" s="122"/>
      <c r="J61" s="122"/>
    </row>
    <row r="62" spans="1:10" x14ac:dyDescent="0.2">
      <c r="A62" s="122"/>
      <c r="B62" s="122"/>
      <c r="C62" s="122"/>
      <c r="D62" s="122"/>
      <c r="E62" s="122"/>
      <c r="F62" s="122"/>
      <c r="G62" s="122"/>
      <c r="H62" s="122"/>
      <c r="I62" s="122"/>
      <c r="J62" s="122"/>
    </row>
    <row r="63" spans="1:10" x14ac:dyDescent="0.2">
      <c r="A63" s="122"/>
      <c r="B63" s="122"/>
      <c r="C63" s="122"/>
      <c r="D63" s="122"/>
      <c r="E63" s="122"/>
      <c r="F63" s="122"/>
      <c r="G63" s="122"/>
      <c r="H63" s="122"/>
      <c r="I63" s="122"/>
      <c r="J63" s="122"/>
    </row>
    <row r="64" spans="1:10" ht="12.75" customHeight="1" x14ac:dyDescent="0.2">
      <c r="I64" s="455"/>
      <c r="J64" s="456"/>
    </row>
    <row r="65" spans="1:10" ht="15.75" customHeight="1" x14ac:dyDescent="0.25">
      <c r="A65" s="350" t="s">
        <v>848</v>
      </c>
      <c r="B65" s="351"/>
      <c r="C65" s="351"/>
      <c r="D65" s="351"/>
      <c r="E65" s="351"/>
      <c r="F65" s="351"/>
      <c r="G65" s="351"/>
      <c r="H65" s="348" t="str">
        <f>'CONTACT INFORMATION'!$A$24</f>
        <v>Plumas</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2"/>
      <c r="C80" s="202"/>
      <c r="D80" s="202"/>
      <c r="E80" s="202"/>
      <c r="F80" s="202"/>
      <c r="G80" s="202"/>
      <c r="H80" s="202"/>
      <c r="I80" s="202"/>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0"/>
      <c r="C89" s="200"/>
      <c r="D89" s="200"/>
      <c r="E89" s="200"/>
      <c r="F89" s="200"/>
      <c r="G89" s="200"/>
      <c r="H89" s="200"/>
      <c r="I89" s="200"/>
      <c r="J89" s="200"/>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0" ht="12.75" hidden="1" customHeight="1" x14ac:dyDescent="0.2">
      <c r="A97" s="454"/>
      <c r="B97" s="454"/>
      <c r="C97" s="454"/>
      <c r="D97" s="454"/>
      <c r="E97" s="454"/>
      <c r="F97" s="454"/>
      <c r="G97" s="454"/>
      <c r="H97" s="454"/>
      <c r="I97" s="454"/>
      <c r="J97" s="454"/>
    </row>
    <row r="98" spans="1:10" ht="12.75" hidden="1" customHeight="1" x14ac:dyDescent="0.2">
      <c r="A98" s="454"/>
      <c r="B98" s="454"/>
      <c r="C98" s="454"/>
      <c r="D98" s="454"/>
      <c r="E98" s="454"/>
      <c r="F98" s="454"/>
      <c r="G98" s="454"/>
      <c r="H98" s="454"/>
      <c r="I98" s="454"/>
      <c r="J98" s="454"/>
    </row>
    <row r="99" spans="1:10" ht="12.75" hidden="1" customHeight="1" x14ac:dyDescent="0.2">
      <c r="A99" s="454"/>
      <c r="B99" s="454"/>
      <c r="C99" s="454"/>
      <c r="D99" s="454"/>
      <c r="E99" s="454"/>
      <c r="F99" s="454"/>
      <c r="G99" s="454"/>
      <c r="H99" s="454"/>
      <c r="I99" s="454"/>
      <c r="J99" s="454"/>
    </row>
    <row r="100" spans="1:10" ht="12.75" hidden="1" customHeight="1" x14ac:dyDescent="0.2">
      <c r="A100" s="454"/>
      <c r="B100" s="454"/>
      <c r="C100" s="454"/>
      <c r="D100" s="454"/>
      <c r="E100" s="454"/>
      <c r="F100" s="454"/>
      <c r="G100" s="454"/>
      <c r="H100" s="454"/>
      <c r="I100" s="454"/>
      <c r="J100" s="454"/>
    </row>
    <row r="101" spans="1:10" ht="4.5" customHeight="1" x14ac:dyDescent="0.2">
      <c r="A101" s="454"/>
      <c r="B101" s="454"/>
      <c r="C101" s="454"/>
      <c r="D101" s="454"/>
      <c r="E101" s="454"/>
      <c r="F101" s="454"/>
      <c r="G101" s="454"/>
      <c r="H101" s="454"/>
      <c r="I101" s="454"/>
      <c r="J101" s="454"/>
    </row>
    <row r="102" spans="1:10" ht="7.5" customHeight="1" x14ac:dyDescent="0.2">
      <c r="A102" s="121"/>
      <c r="B102" s="121"/>
      <c r="C102" s="121"/>
      <c r="D102" s="121"/>
      <c r="E102" s="121"/>
      <c r="F102" s="121"/>
      <c r="G102" s="121"/>
      <c r="H102" s="121"/>
      <c r="I102" s="121"/>
      <c r="J102" s="121"/>
    </row>
    <row r="103" spans="1:10" ht="12.75" customHeight="1" x14ac:dyDescent="0.2">
      <c r="A103" s="453" t="s">
        <v>919</v>
      </c>
      <c r="B103" s="454"/>
      <c r="C103" s="454"/>
      <c r="D103" s="454"/>
      <c r="E103" s="454"/>
      <c r="F103" s="454"/>
      <c r="G103" s="454"/>
      <c r="H103" s="454"/>
      <c r="I103" s="454"/>
      <c r="J103" s="454"/>
    </row>
    <row r="104" spans="1:10" ht="12.75" customHeight="1" x14ac:dyDescent="0.2">
      <c r="A104" s="454"/>
      <c r="B104" s="454"/>
      <c r="C104" s="454"/>
      <c r="D104" s="454"/>
      <c r="E104" s="454"/>
      <c r="F104" s="454"/>
      <c r="G104" s="454"/>
      <c r="H104" s="454"/>
      <c r="I104" s="454"/>
      <c r="J104" s="454"/>
    </row>
    <row r="105" spans="1:10" ht="12.75" customHeight="1" x14ac:dyDescent="0.2">
      <c r="A105" s="454"/>
      <c r="B105" s="454"/>
      <c r="C105" s="454"/>
      <c r="D105" s="454"/>
      <c r="E105" s="454"/>
      <c r="F105" s="454"/>
      <c r="G105" s="454"/>
      <c r="H105" s="454"/>
      <c r="I105" s="454"/>
      <c r="J105" s="454"/>
    </row>
    <row r="106" spans="1:10" ht="12.75" customHeight="1" x14ac:dyDescent="0.2">
      <c r="A106" s="46"/>
      <c r="B106" s="46"/>
      <c r="C106" s="46"/>
      <c r="D106" s="46"/>
      <c r="E106" s="46"/>
      <c r="F106" s="46"/>
      <c r="G106" s="46"/>
      <c r="H106" s="46"/>
      <c r="I106" s="46"/>
      <c r="J106" s="46"/>
    </row>
    <row r="107" spans="1:10" ht="20.45" customHeight="1" x14ac:dyDescent="0.2">
      <c r="A107" s="514" t="s">
        <v>916</v>
      </c>
      <c r="B107" s="515"/>
      <c r="C107" s="515"/>
      <c r="D107" s="515"/>
      <c r="E107" s="515"/>
      <c r="F107" s="515"/>
      <c r="G107" s="515"/>
      <c r="H107" s="515"/>
      <c r="I107" s="515"/>
      <c r="J107" s="515"/>
    </row>
    <row r="108" spans="1:10" ht="12.75" customHeight="1" x14ac:dyDescent="0.2">
      <c r="A108" s="46"/>
      <c r="B108" s="46"/>
      <c r="C108" s="46"/>
      <c r="D108" s="46"/>
      <c r="E108" s="46"/>
      <c r="F108" s="46"/>
      <c r="G108" s="46"/>
      <c r="H108" s="46"/>
      <c r="I108" s="46"/>
      <c r="J108" s="46"/>
    </row>
    <row r="109" spans="1:10" ht="12.75" customHeight="1" x14ac:dyDescent="0.2">
      <c r="A109" s="46"/>
      <c r="B109" s="46"/>
      <c r="C109" s="46"/>
      <c r="D109" s="46"/>
      <c r="E109" s="46"/>
      <c r="F109" s="46"/>
      <c r="G109" s="46"/>
      <c r="H109" s="46"/>
      <c r="I109" s="46"/>
      <c r="J109" s="46"/>
    </row>
    <row r="110" spans="1:10" ht="12.75" customHeight="1" x14ac:dyDescent="0.2">
      <c r="A110" s="46"/>
      <c r="B110" s="46"/>
      <c r="C110" s="46"/>
      <c r="D110" s="46"/>
      <c r="E110" s="46"/>
      <c r="F110" s="46"/>
      <c r="G110" s="46"/>
      <c r="H110" s="46"/>
      <c r="I110" s="46"/>
      <c r="J110" s="46"/>
    </row>
    <row r="111" spans="1:10" ht="12.75" customHeight="1" x14ac:dyDescent="0.2">
      <c r="A111" s="46"/>
      <c r="B111" s="46"/>
      <c r="C111" s="46"/>
      <c r="D111" s="46"/>
      <c r="E111" s="46"/>
      <c r="F111" s="46"/>
      <c r="G111" s="46"/>
      <c r="H111" s="46"/>
      <c r="I111" s="46"/>
      <c r="J111" s="46"/>
    </row>
    <row r="112" spans="1:10" ht="12.75" customHeight="1" x14ac:dyDescent="0.2">
      <c r="A112" s="46"/>
      <c r="B112" s="46"/>
      <c r="C112" s="46"/>
      <c r="D112" s="46"/>
      <c r="E112" s="46"/>
      <c r="F112" s="46"/>
      <c r="G112" s="46"/>
      <c r="H112" s="46"/>
      <c r="I112" s="46"/>
      <c r="J112" s="46"/>
    </row>
    <row r="113" spans="1:10" ht="12.75" customHeight="1" x14ac:dyDescent="0.2">
      <c r="A113" s="46"/>
      <c r="B113" s="46"/>
      <c r="C113" s="46"/>
      <c r="D113" s="46"/>
      <c r="E113" s="46"/>
      <c r="F113" s="46"/>
      <c r="G113" s="46"/>
      <c r="H113" s="46"/>
      <c r="I113" s="46"/>
      <c r="J113" s="46"/>
    </row>
    <row r="114" spans="1:10" ht="12.75" customHeight="1" x14ac:dyDescent="0.2">
      <c r="A114" s="46"/>
      <c r="B114" s="46"/>
      <c r="C114" s="46"/>
      <c r="D114" s="46"/>
      <c r="E114" s="46"/>
      <c r="F114" s="46"/>
      <c r="G114" s="46"/>
      <c r="H114" s="46"/>
      <c r="I114" s="46"/>
      <c r="J114" s="46"/>
    </row>
    <row r="115" spans="1:10" ht="12.75" customHeight="1" x14ac:dyDescent="0.2">
      <c r="A115" s="46"/>
      <c r="B115" s="46"/>
      <c r="C115" s="46"/>
      <c r="D115" s="46"/>
      <c r="E115" s="46"/>
      <c r="F115" s="46"/>
      <c r="G115" s="46"/>
      <c r="H115" s="46"/>
      <c r="I115" s="46"/>
      <c r="J115" s="46"/>
    </row>
    <row r="116" spans="1:10" ht="12.75" customHeight="1" x14ac:dyDescent="0.2">
      <c r="A116" s="46"/>
      <c r="B116" s="46"/>
      <c r="C116" s="46"/>
      <c r="D116" s="46"/>
      <c r="E116" s="46"/>
      <c r="F116" s="46"/>
      <c r="G116" s="46"/>
      <c r="H116" s="46"/>
      <c r="I116" s="46"/>
      <c r="J116" s="46"/>
    </row>
    <row r="117" spans="1:10" ht="12.75" customHeight="1" x14ac:dyDescent="0.2">
      <c r="A117" s="46"/>
      <c r="B117" s="46"/>
      <c r="C117" s="46"/>
      <c r="D117" s="46"/>
      <c r="E117" s="46"/>
      <c r="F117" s="46"/>
      <c r="G117" s="46"/>
      <c r="H117" s="46"/>
      <c r="I117" s="46"/>
      <c r="J117" s="46"/>
    </row>
    <row r="118" spans="1:10" ht="12.75" customHeight="1" x14ac:dyDescent="0.2">
      <c r="A118" s="46"/>
      <c r="B118" s="46"/>
      <c r="C118" s="46"/>
      <c r="D118" s="46"/>
      <c r="E118" s="46"/>
      <c r="F118" s="46"/>
      <c r="G118" s="46"/>
      <c r="H118" s="46"/>
      <c r="I118" s="46"/>
      <c r="J118" s="46"/>
    </row>
    <row r="119" spans="1:10" ht="12.75" customHeight="1" x14ac:dyDescent="0.2">
      <c r="A119" s="46"/>
      <c r="B119" s="46"/>
      <c r="C119" s="46"/>
      <c r="D119" s="46"/>
      <c r="E119" s="46"/>
      <c r="F119" s="46"/>
      <c r="G119" s="46"/>
      <c r="H119" s="46"/>
      <c r="I119" s="46"/>
      <c r="J119" s="46"/>
    </row>
    <row r="120" spans="1:10" ht="12.75" customHeight="1" x14ac:dyDescent="0.2">
      <c r="A120" s="46"/>
      <c r="B120" s="46"/>
      <c r="C120" s="46"/>
      <c r="D120" s="46"/>
      <c r="E120" s="46"/>
      <c r="F120" s="46"/>
      <c r="G120" s="46"/>
      <c r="H120" s="46"/>
      <c r="I120" s="46"/>
      <c r="J120" s="46"/>
    </row>
    <row r="121" spans="1:10" ht="12.75" customHeight="1" x14ac:dyDescent="0.2">
      <c r="A121" s="46"/>
      <c r="B121" s="46"/>
      <c r="C121" s="46"/>
      <c r="D121" s="46"/>
      <c r="E121" s="46"/>
      <c r="F121" s="46"/>
      <c r="G121" s="46"/>
      <c r="H121" s="46"/>
      <c r="I121" s="46"/>
      <c r="J121" s="46"/>
    </row>
    <row r="122" spans="1:10" ht="12.75" customHeight="1" x14ac:dyDescent="0.2">
      <c r="A122" s="46"/>
      <c r="B122" s="46"/>
      <c r="C122" s="46"/>
      <c r="D122" s="46"/>
      <c r="E122" s="46"/>
      <c r="F122" s="46"/>
      <c r="G122" s="46"/>
      <c r="H122" s="46"/>
      <c r="I122" s="46"/>
      <c r="J122" s="46"/>
    </row>
    <row r="123" spans="1:10" ht="12.75" customHeight="1" x14ac:dyDescent="0.2">
      <c r="A123" s="46"/>
      <c r="B123" s="46"/>
      <c r="C123" s="46"/>
      <c r="D123" s="46"/>
      <c r="E123" s="46"/>
      <c r="F123" s="46"/>
      <c r="G123" s="46"/>
      <c r="H123" s="46"/>
      <c r="I123" s="46"/>
      <c r="J123" s="46"/>
    </row>
    <row r="124" spans="1:10" ht="12.75" customHeight="1" x14ac:dyDescent="0.2">
      <c r="A124" s="46"/>
      <c r="B124" s="46"/>
      <c r="C124" s="46"/>
      <c r="D124" s="46"/>
      <c r="E124" s="46"/>
      <c r="F124" s="46"/>
      <c r="G124" s="46"/>
      <c r="H124" s="46"/>
      <c r="I124" s="46"/>
      <c r="J124" s="46"/>
    </row>
    <row r="125" spans="1:10" ht="15.75" x14ac:dyDescent="0.25">
      <c r="A125" s="350" t="s">
        <v>848</v>
      </c>
      <c r="B125" s="351"/>
      <c r="C125" s="351"/>
      <c r="D125" s="351"/>
      <c r="E125" s="351"/>
      <c r="F125" s="351"/>
      <c r="G125" s="351"/>
      <c r="H125" s="348" t="str">
        <f>'CONTACT INFORMATION'!$A$24</f>
        <v>Plumas</v>
      </c>
      <c r="I125" s="348"/>
      <c r="J125" s="349"/>
    </row>
    <row r="126" spans="1:10" ht="8.4499999999999993" customHeight="1" x14ac:dyDescent="0.25">
      <c r="A126" s="57"/>
      <c r="B126" s="57"/>
      <c r="C126" s="57"/>
      <c r="D126" s="57"/>
      <c r="E126" s="57"/>
      <c r="F126" s="57"/>
      <c r="G126" s="57"/>
      <c r="H126" s="57"/>
      <c r="I126" s="57"/>
      <c r="J126" s="57"/>
    </row>
    <row r="127" spans="1:10" ht="15" x14ac:dyDescent="0.25">
      <c r="A127" s="460" t="s">
        <v>807</v>
      </c>
      <c r="B127" s="461"/>
      <c r="C127" s="461"/>
      <c r="D127" s="461"/>
      <c r="E127" s="461"/>
      <c r="F127" s="461"/>
      <c r="G127" s="461"/>
      <c r="H127" s="461"/>
      <c r="I127" s="461"/>
      <c r="J127" s="462"/>
    </row>
    <row r="128" spans="1:10" ht="12.75" customHeight="1" x14ac:dyDescent="0.2">
      <c r="A128" s="457" t="s">
        <v>854</v>
      </c>
      <c r="B128" s="458"/>
      <c r="C128" s="458"/>
      <c r="D128" s="459"/>
      <c r="E128" s="508" t="s">
        <v>936</v>
      </c>
      <c r="F128" s="509"/>
      <c r="G128" s="509"/>
      <c r="H128" s="509"/>
      <c r="I128" s="509"/>
      <c r="J128" s="510"/>
    </row>
    <row r="129" spans="1:12" ht="12.75" customHeight="1" x14ac:dyDescent="0.2">
      <c r="A129" s="497" t="s">
        <v>912</v>
      </c>
      <c r="B129" s="498"/>
      <c r="C129" s="498"/>
      <c r="D129" s="499"/>
      <c r="E129" s="511"/>
      <c r="F129" s="512"/>
      <c r="G129" s="512"/>
      <c r="H129" s="512"/>
      <c r="I129" s="512"/>
      <c r="J129" s="513"/>
    </row>
    <row r="130" spans="1:12" x14ac:dyDescent="0.2">
      <c r="A130" s="500" t="s">
        <v>913</v>
      </c>
      <c r="B130" s="501"/>
      <c r="C130" s="501"/>
      <c r="D130" s="501"/>
      <c r="E130" s="516" t="s">
        <v>494</v>
      </c>
      <c r="F130" s="517"/>
      <c r="G130" s="517"/>
      <c r="H130" s="517"/>
      <c r="I130" s="517"/>
      <c r="J130" s="518"/>
    </row>
    <row r="131" spans="1:12" ht="27" customHeight="1" x14ac:dyDescent="0.2">
      <c r="A131" s="58"/>
      <c r="B131" s="59"/>
      <c r="C131" s="59"/>
      <c r="D131" s="59"/>
      <c r="E131" s="476" t="s">
        <v>535</v>
      </c>
      <c r="F131" s="477"/>
      <c r="G131" s="476" t="s">
        <v>533</v>
      </c>
      <c r="H131" s="477"/>
      <c r="I131" s="478" t="s">
        <v>849</v>
      </c>
      <c r="J131" s="479"/>
    </row>
    <row r="132" spans="1:12" x14ac:dyDescent="0.2">
      <c r="A132" s="504" t="s">
        <v>527</v>
      </c>
      <c r="B132" s="504"/>
      <c r="C132" s="504"/>
      <c r="D132" s="504"/>
      <c r="E132" s="451"/>
      <c r="F132" s="451"/>
      <c r="G132" s="451"/>
      <c r="H132" s="451"/>
      <c r="I132" s="452"/>
      <c r="J132" s="452"/>
    </row>
    <row r="133" spans="1:12" x14ac:dyDescent="0.2">
      <c r="A133" s="505" t="s">
        <v>528</v>
      </c>
      <c r="B133" s="505"/>
      <c r="C133" s="505"/>
      <c r="D133" s="505"/>
      <c r="E133" s="434"/>
      <c r="F133" s="434"/>
      <c r="G133" s="435"/>
      <c r="H133" s="435"/>
      <c r="I133" s="450"/>
      <c r="J133" s="450"/>
    </row>
    <row r="134" spans="1:12" x14ac:dyDescent="0.2">
      <c r="A134" s="504" t="s">
        <v>529</v>
      </c>
      <c r="B134" s="504"/>
      <c r="C134" s="504"/>
      <c r="D134" s="504"/>
      <c r="E134" s="451">
        <v>2500</v>
      </c>
      <c r="F134" s="451"/>
      <c r="G134" s="451"/>
      <c r="H134" s="451"/>
      <c r="I134" s="452"/>
      <c r="J134" s="452"/>
    </row>
    <row r="135" spans="1:12" x14ac:dyDescent="0.2">
      <c r="A135" s="505" t="s">
        <v>530</v>
      </c>
      <c r="B135" s="505"/>
      <c r="C135" s="505"/>
      <c r="D135" s="505"/>
      <c r="E135" s="434"/>
      <c r="F135" s="434"/>
      <c r="G135" s="435"/>
      <c r="H135" s="435"/>
      <c r="I135" s="450"/>
      <c r="J135" s="450"/>
    </row>
    <row r="136" spans="1:12" x14ac:dyDescent="0.2">
      <c r="A136" s="504" t="s">
        <v>531</v>
      </c>
      <c r="B136" s="504"/>
      <c r="C136" s="504"/>
      <c r="D136" s="504"/>
      <c r="E136" s="451"/>
      <c r="F136" s="451"/>
      <c r="G136" s="451"/>
      <c r="H136" s="451"/>
      <c r="I136" s="452"/>
      <c r="J136" s="452"/>
    </row>
    <row r="137" spans="1:12" x14ac:dyDescent="0.2">
      <c r="A137" s="505" t="s">
        <v>532</v>
      </c>
      <c r="B137" s="505"/>
      <c r="C137" s="505"/>
      <c r="D137" s="505"/>
      <c r="E137" s="434"/>
      <c r="F137" s="434"/>
      <c r="G137" s="435"/>
      <c r="H137" s="435"/>
      <c r="I137" s="450"/>
      <c r="J137" s="450"/>
    </row>
    <row r="138" spans="1:12" x14ac:dyDescent="0.2">
      <c r="A138" s="503" t="s">
        <v>537</v>
      </c>
      <c r="B138" s="504"/>
      <c r="C138" s="504"/>
      <c r="D138" s="504"/>
      <c r="E138" s="446"/>
      <c r="F138" s="446"/>
      <c r="G138" s="446"/>
      <c r="H138" s="446"/>
      <c r="I138" s="440"/>
      <c r="J138" s="440"/>
    </row>
    <row r="139" spans="1:12" x14ac:dyDescent="0.2">
      <c r="A139" s="442"/>
      <c r="B139" s="432"/>
      <c r="C139" s="432"/>
      <c r="D139" s="433"/>
      <c r="E139" s="434"/>
      <c r="F139" s="434"/>
      <c r="G139" s="435"/>
      <c r="H139" s="435"/>
      <c r="I139" s="435"/>
      <c r="J139" s="435"/>
    </row>
    <row r="140" spans="1:12" x14ac:dyDescent="0.2">
      <c r="A140" s="442"/>
      <c r="B140" s="432"/>
      <c r="C140" s="432"/>
      <c r="D140" s="433"/>
      <c r="E140" s="434"/>
      <c r="F140" s="434"/>
      <c r="G140" s="435"/>
      <c r="H140" s="435"/>
      <c r="I140" s="435"/>
      <c r="J140" s="435"/>
    </row>
    <row r="141" spans="1:12" ht="12.75" customHeight="1" x14ac:dyDescent="0.2">
      <c r="A141" s="442"/>
      <c r="B141" s="432"/>
      <c r="C141" s="432"/>
      <c r="D141" s="433"/>
      <c r="E141" s="434"/>
      <c r="F141" s="434"/>
      <c r="G141" s="435"/>
      <c r="H141" s="435"/>
      <c r="I141" s="435"/>
      <c r="J141" s="435"/>
      <c r="L141" s="220"/>
    </row>
    <row r="142" spans="1:12" x14ac:dyDescent="0.2">
      <c r="A142" s="472" t="s">
        <v>534</v>
      </c>
      <c r="B142" s="472"/>
      <c r="C142" s="472"/>
      <c r="D142" s="472"/>
      <c r="E142" s="439">
        <f>SUM(E132:E141)</f>
        <v>2500</v>
      </c>
      <c r="F142" s="439"/>
      <c r="G142" s="439">
        <f>SUM(G132:G141)</f>
        <v>0</v>
      </c>
      <c r="H142" s="439"/>
      <c r="I142" s="439">
        <f>SUM(I132:I141)</f>
        <v>0</v>
      </c>
      <c r="J142" s="439"/>
    </row>
    <row r="143" spans="1:12" ht="14.25" customHeight="1" x14ac:dyDescent="0.2">
      <c r="A143" s="488" t="s">
        <v>861</v>
      </c>
      <c r="B143" s="489"/>
      <c r="C143" s="489"/>
      <c r="D143" s="489"/>
      <c r="E143" s="489"/>
      <c r="F143" s="489"/>
      <c r="G143" s="489"/>
      <c r="H143" s="489"/>
      <c r="I143" s="489"/>
      <c r="J143" s="490"/>
    </row>
    <row r="144" spans="1:12" ht="14.25" customHeight="1" x14ac:dyDescent="0.2">
      <c r="A144" s="491" t="s">
        <v>862</v>
      </c>
      <c r="B144" s="492"/>
      <c r="C144" s="492"/>
      <c r="D144" s="492"/>
      <c r="E144" s="492"/>
      <c r="F144" s="492"/>
      <c r="G144" s="492"/>
      <c r="H144" s="492"/>
      <c r="I144" s="492"/>
      <c r="J144" s="493"/>
    </row>
    <row r="145" spans="1:10" ht="14.25" customHeight="1" x14ac:dyDescent="0.2">
      <c r="A145" s="491" t="s">
        <v>863</v>
      </c>
      <c r="B145" s="492"/>
      <c r="C145" s="492"/>
      <c r="D145" s="492"/>
      <c r="E145" s="492"/>
      <c r="F145" s="492"/>
      <c r="G145" s="492"/>
      <c r="H145" s="492"/>
      <c r="I145" s="492"/>
      <c r="J145" s="493"/>
    </row>
    <row r="146" spans="1:10" ht="14.25" customHeight="1" x14ac:dyDescent="0.2">
      <c r="A146" s="494" t="s">
        <v>864</v>
      </c>
      <c r="B146" s="495"/>
      <c r="C146" s="495"/>
      <c r="D146" s="495"/>
      <c r="E146" s="495"/>
      <c r="F146" s="495"/>
      <c r="G146" s="495"/>
      <c r="H146" s="495"/>
      <c r="I146" s="495"/>
      <c r="J146" s="496"/>
    </row>
    <row r="147" spans="1:10" ht="15" customHeight="1" x14ac:dyDescent="0.2">
      <c r="A147" s="463" t="s">
        <v>937</v>
      </c>
      <c r="B147" s="464"/>
      <c r="C147" s="464"/>
      <c r="D147" s="464"/>
      <c r="E147" s="464"/>
      <c r="F147" s="464"/>
      <c r="G147" s="464"/>
      <c r="H147" s="464"/>
      <c r="I147" s="464"/>
      <c r="J147" s="465"/>
    </row>
    <row r="148" spans="1:10" ht="15" customHeight="1" x14ac:dyDescent="0.2">
      <c r="A148" s="466"/>
      <c r="B148" s="467"/>
      <c r="C148" s="467"/>
      <c r="D148" s="467"/>
      <c r="E148" s="467"/>
      <c r="F148" s="467"/>
      <c r="G148" s="467"/>
      <c r="H148" s="467"/>
      <c r="I148" s="467"/>
      <c r="J148" s="468"/>
    </row>
    <row r="149" spans="1:10" ht="15" customHeight="1" x14ac:dyDescent="0.2">
      <c r="A149" s="466"/>
      <c r="B149" s="467"/>
      <c r="C149" s="467"/>
      <c r="D149" s="467"/>
      <c r="E149" s="467"/>
      <c r="F149" s="467"/>
      <c r="G149" s="467"/>
      <c r="H149" s="467"/>
      <c r="I149" s="467"/>
      <c r="J149" s="468"/>
    </row>
    <row r="150" spans="1:10" ht="15" customHeight="1" x14ac:dyDescent="0.2">
      <c r="A150" s="466"/>
      <c r="B150" s="467"/>
      <c r="C150" s="467"/>
      <c r="D150" s="467"/>
      <c r="E150" s="467"/>
      <c r="F150" s="467"/>
      <c r="G150" s="467"/>
      <c r="H150" s="467"/>
      <c r="I150" s="467"/>
      <c r="J150" s="468"/>
    </row>
    <row r="151" spans="1:10" ht="15" customHeight="1" x14ac:dyDescent="0.2">
      <c r="A151" s="466"/>
      <c r="B151" s="467"/>
      <c r="C151" s="467"/>
      <c r="D151" s="467"/>
      <c r="E151" s="467"/>
      <c r="F151" s="467"/>
      <c r="G151" s="467"/>
      <c r="H151" s="467"/>
      <c r="I151" s="467"/>
      <c r="J151" s="468"/>
    </row>
    <row r="152" spans="1:10" ht="15" customHeight="1" x14ac:dyDescent="0.2">
      <c r="A152" s="466"/>
      <c r="B152" s="467"/>
      <c r="C152" s="467"/>
      <c r="D152" s="467"/>
      <c r="E152" s="467"/>
      <c r="F152" s="467"/>
      <c r="G152" s="467"/>
      <c r="H152" s="467"/>
      <c r="I152" s="467"/>
      <c r="J152" s="468"/>
    </row>
    <row r="153" spans="1:10" ht="15" customHeight="1" x14ac:dyDescent="0.2">
      <c r="A153" s="466"/>
      <c r="B153" s="467"/>
      <c r="C153" s="467"/>
      <c r="D153" s="467"/>
      <c r="E153" s="467"/>
      <c r="F153" s="467"/>
      <c r="G153" s="467"/>
      <c r="H153" s="467"/>
      <c r="I153" s="467"/>
      <c r="J153" s="468"/>
    </row>
    <row r="154" spans="1:10" ht="15" customHeight="1" x14ac:dyDescent="0.2">
      <c r="A154" s="466"/>
      <c r="B154" s="467"/>
      <c r="C154" s="467"/>
      <c r="D154" s="467"/>
      <c r="E154" s="467"/>
      <c r="F154" s="467"/>
      <c r="G154" s="467"/>
      <c r="H154" s="467"/>
      <c r="I154" s="467"/>
      <c r="J154" s="468"/>
    </row>
    <row r="155" spans="1:10" ht="15" customHeight="1" x14ac:dyDescent="0.2">
      <c r="A155" s="466"/>
      <c r="B155" s="467"/>
      <c r="C155" s="467"/>
      <c r="D155" s="467"/>
      <c r="E155" s="467"/>
      <c r="F155" s="467"/>
      <c r="G155" s="467"/>
      <c r="H155" s="467"/>
      <c r="I155" s="467"/>
      <c r="J155" s="468"/>
    </row>
    <row r="156" spans="1:10" ht="15" customHeight="1" x14ac:dyDescent="0.2">
      <c r="A156" s="466"/>
      <c r="B156" s="467"/>
      <c r="C156" s="467"/>
      <c r="D156" s="467"/>
      <c r="E156" s="467"/>
      <c r="F156" s="467"/>
      <c r="G156" s="467"/>
      <c r="H156" s="467"/>
      <c r="I156" s="467"/>
      <c r="J156" s="468"/>
    </row>
    <row r="157" spans="1:10" ht="15" customHeight="1" x14ac:dyDescent="0.2">
      <c r="A157" s="466"/>
      <c r="B157" s="467"/>
      <c r="C157" s="467"/>
      <c r="D157" s="467"/>
      <c r="E157" s="467"/>
      <c r="F157" s="467"/>
      <c r="G157" s="467"/>
      <c r="H157" s="467"/>
      <c r="I157" s="467"/>
      <c r="J157" s="468"/>
    </row>
    <row r="158" spans="1:10" ht="15" customHeight="1" x14ac:dyDescent="0.2">
      <c r="A158" s="466"/>
      <c r="B158" s="467"/>
      <c r="C158" s="467"/>
      <c r="D158" s="467"/>
      <c r="E158" s="467"/>
      <c r="F158" s="467"/>
      <c r="G158" s="467"/>
      <c r="H158" s="467"/>
      <c r="I158" s="467"/>
      <c r="J158" s="468"/>
    </row>
    <row r="159" spans="1:10" ht="15" customHeight="1" x14ac:dyDescent="0.2">
      <c r="A159" s="466"/>
      <c r="B159" s="467"/>
      <c r="C159" s="467"/>
      <c r="D159" s="467"/>
      <c r="E159" s="467"/>
      <c r="F159" s="467"/>
      <c r="G159" s="467"/>
      <c r="H159" s="467"/>
      <c r="I159" s="467"/>
      <c r="J159" s="468"/>
    </row>
    <row r="160" spans="1:10" ht="15" customHeight="1" x14ac:dyDescent="0.2">
      <c r="A160" s="466"/>
      <c r="B160" s="467"/>
      <c r="C160" s="467"/>
      <c r="D160" s="467"/>
      <c r="E160" s="467"/>
      <c r="F160" s="467"/>
      <c r="G160" s="467"/>
      <c r="H160" s="467"/>
      <c r="I160" s="467"/>
      <c r="J160" s="468"/>
    </row>
    <row r="161" spans="1:10" ht="15" customHeight="1" x14ac:dyDescent="0.2">
      <c r="A161" s="466"/>
      <c r="B161" s="467"/>
      <c r="C161" s="467"/>
      <c r="D161" s="467"/>
      <c r="E161" s="467"/>
      <c r="F161" s="467"/>
      <c r="G161" s="467"/>
      <c r="H161" s="467"/>
      <c r="I161" s="467"/>
      <c r="J161" s="468"/>
    </row>
    <row r="162" spans="1:10" ht="15" customHeight="1" x14ac:dyDescent="0.2">
      <c r="A162" s="466"/>
      <c r="B162" s="467"/>
      <c r="C162" s="467"/>
      <c r="D162" s="467"/>
      <c r="E162" s="467"/>
      <c r="F162" s="467"/>
      <c r="G162" s="467"/>
      <c r="H162" s="467"/>
      <c r="I162" s="467"/>
      <c r="J162" s="468"/>
    </row>
    <row r="163" spans="1:10" ht="15" customHeight="1" x14ac:dyDescent="0.2">
      <c r="A163" s="466"/>
      <c r="B163" s="467"/>
      <c r="C163" s="467"/>
      <c r="D163" s="467"/>
      <c r="E163" s="467"/>
      <c r="F163" s="467"/>
      <c r="G163" s="467"/>
      <c r="H163" s="467"/>
      <c r="I163" s="467"/>
      <c r="J163" s="468"/>
    </row>
    <row r="164" spans="1:10" ht="15" customHeight="1" x14ac:dyDescent="0.2">
      <c r="A164" s="466"/>
      <c r="B164" s="467"/>
      <c r="C164" s="467"/>
      <c r="D164" s="467"/>
      <c r="E164" s="467"/>
      <c r="F164" s="467"/>
      <c r="G164" s="467"/>
      <c r="H164" s="467"/>
      <c r="I164" s="467"/>
      <c r="J164" s="468"/>
    </row>
    <row r="165" spans="1:10" ht="15" customHeight="1" x14ac:dyDescent="0.2">
      <c r="A165" s="466"/>
      <c r="B165" s="467"/>
      <c r="C165" s="467"/>
      <c r="D165" s="467"/>
      <c r="E165" s="467"/>
      <c r="F165" s="467"/>
      <c r="G165" s="467"/>
      <c r="H165" s="467"/>
      <c r="I165" s="467"/>
      <c r="J165" s="468"/>
    </row>
    <row r="166" spans="1:10" ht="15" customHeight="1" x14ac:dyDescent="0.2">
      <c r="A166" s="466"/>
      <c r="B166" s="467"/>
      <c r="C166" s="467"/>
      <c r="D166" s="467"/>
      <c r="E166" s="467"/>
      <c r="F166" s="467"/>
      <c r="G166" s="467"/>
      <c r="H166" s="467"/>
      <c r="I166" s="467"/>
      <c r="J166" s="468"/>
    </row>
    <row r="167" spans="1:10" ht="15" customHeight="1" x14ac:dyDescent="0.2">
      <c r="A167" s="466"/>
      <c r="B167" s="467"/>
      <c r="C167" s="467"/>
      <c r="D167" s="467"/>
      <c r="E167" s="467"/>
      <c r="F167" s="467"/>
      <c r="G167" s="467"/>
      <c r="H167" s="467"/>
      <c r="I167" s="467"/>
      <c r="J167" s="468"/>
    </row>
    <row r="168" spans="1:10" ht="15" customHeight="1" x14ac:dyDescent="0.2">
      <c r="A168" s="466"/>
      <c r="B168" s="467"/>
      <c r="C168" s="467"/>
      <c r="D168" s="467"/>
      <c r="E168" s="467"/>
      <c r="F168" s="467"/>
      <c r="G168" s="467"/>
      <c r="H168" s="467"/>
      <c r="I168" s="467"/>
      <c r="J168" s="468"/>
    </row>
    <row r="169" spans="1:10" ht="15" customHeight="1" x14ac:dyDescent="0.2">
      <c r="A169" s="466"/>
      <c r="B169" s="467"/>
      <c r="C169" s="467"/>
      <c r="D169" s="467"/>
      <c r="E169" s="467"/>
      <c r="F169" s="467"/>
      <c r="G169" s="467"/>
      <c r="H169" s="467"/>
      <c r="I169" s="467"/>
      <c r="J169" s="468"/>
    </row>
    <row r="170" spans="1:10" ht="15" customHeight="1" x14ac:dyDescent="0.2">
      <c r="A170" s="466"/>
      <c r="B170" s="467"/>
      <c r="C170" s="467"/>
      <c r="D170" s="467"/>
      <c r="E170" s="467"/>
      <c r="F170" s="467"/>
      <c r="G170" s="467"/>
      <c r="H170" s="467"/>
      <c r="I170" s="467"/>
      <c r="J170" s="468"/>
    </row>
    <row r="171" spans="1:10" ht="15" customHeight="1" x14ac:dyDescent="0.2">
      <c r="A171" s="466"/>
      <c r="B171" s="467"/>
      <c r="C171" s="467"/>
      <c r="D171" s="467"/>
      <c r="E171" s="467"/>
      <c r="F171" s="467"/>
      <c r="G171" s="467"/>
      <c r="H171" s="467"/>
      <c r="I171" s="467"/>
      <c r="J171" s="468"/>
    </row>
    <row r="172" spans="1:10" ht="15" customHeight="1" x14ac:dyDescent="0.2">
      <c r="A172" s="466"/>
      <c r="B172" s="467"/>
      <c r="C172" s="467"/>
      <c r="D172" s="467"/>
      <c r="E172" s="467"/>
      <c r="F172" s="467"/>
      <c r="G172" s="467"/>
      <c r="H172" s="467"/>
      <c r="I172" s="467"/>
      <c r="J172" s="468"/>
    </row>
    <row r="173" spans="1:10" ht="15" customHeight="1" x14ac:dyDescent="0.2">
      <c r="A173" s="466"/>
      <c r="B173" s="467"/>
      <c r="C173" s="467"/>
      <c r="D173" s="467"/>
      <c r="E173" s="467"/>
      <c r="F173" s="467"/>
      <c r="G173" s="467"/>
      <c r="H173" s="467"/>
      <c r="I173" s="467"/>
      <c r="J173" s="468"/>
    </row>
    <row r="174" spans="1:10" ht="15" customHeight="1" x14ac:dyDescent="0.2">
      <c r="A174" s="469"/>
      <c r="B174" s="470"/>
      <c r="C174" s="470"/>
      <c r="D174" s="470"/>
      <c r="E174" s="470"/>
      <c r="F174" s="470"/>
      <c r="G174" s="470"/>
      <c r="H174" s="470"/>
      <c r="I174" s="470"/>
      <c r="J174" s="471"/>
    </row>
    <row r="175" spans="1:10" ht="15" customHeight="1" x14ac:dyDescent="0.2">
      <c r="A175" s="186"/>
      <c r="B175" s="186"/>
      <c r="C175" s="186"/>
      <c r="D175" s="186"/>
      <c r="E175" s="186"/>
      <c r="F175" s="186"/>
      <c r="G175" s="186"/>
      <c r="H175" s="186"/>
      <c r="I175" s="186"/>
      <c r="J175" s="186"/>
    </row>
    <row r="176" spans="1:10" ht="15" customHeight="1" x14ac:dyDescent="0.2">
      <c r="A176" s="186"/>
      <c r="B176" s="186"/>
      <c r="C176" s="186"/>
      <c r="D176" s="186"/>
      <c r="E176" s="186"/>
      <c r="F176" s="186"/>
      <c r="G176" s="186"/>
      <c r="H176" s="186"/>
      <c r="I176" s="186"/>
      <c r="J176" s="186"/>
    </row>
    <row r="177" spans="1:16" ht="15.75" x14ac:dyDescent="0.25">
      <c r="A177" s="350" t="s">
        <v>848</v>
      </c>
      <c r="B177" s="351"/>
      <c r="C177" s="351"/>
      <c r="D177" s="351"/>
      <c r="E177" s="351"/>
      <c r="F177" s="351"/>
      <c r="G177" s="351"/>
      <c r="H177" s="348" t="str">
        <f>'CONTACT INFORMATION'!$A$24</f>
        <v>Plumas</v>
      </c>
      <c r="I177" s="348"/>
      <c r="J177" s="349"/>
      <c r="K177" s="221"/>
      <c r="L177" s="221"/>
      <c r="M177" s="221"/>
      <c r="N177" s="221"/>
      <c r="O177" s="221"/>
      <c r="P177" s="157"/>
    </row>
    <row r="178" spans="1:16" ht="8.1" customHeight="1" x14ac:dyDescent="0.2">
      <c r="A178" s="162"/>
      <c r="B178" s="162"/>
      <c r="C178" s="162"/>
      <c r="D178" s="162"/>
      <c r="E178" s="162"/>
      <c r="F178" s="162"/>
      <c r="G178" s="162"/>
      <c r="H178" s="162"/>
      <c r="I178" s="162"/>
      <c r="J178" s="162"/>
    </row>
    <row r="179" spans="1:16" ht="15" x14ac:dyDescent="0.25">
      <c r="A179" s="460" t="s">
        <v>809</v>
      </c>
      <c r="B179" s="461"/>
      <c r="C179" s="461"/>
      <c r="D179" s="461"/>
      <c r="E179" s="461"/>
      <c r="F179" s="461"/>
      <c r="G179" s="461"/>
      <c r="H179" s="461"/>
      <c r="I179" s="461"/>
      <c r="J179" s="462"/>
    </row>
    <row r="180" spans="1:16" ht="12.75" customHeight="1" x14ac:dyDescent="0.2">
      <c r="A180" s="457" t="s">
        <v>854</v>
      </c>
      <c r="B180" s="458"/>
      <c r="C180" s="458"/>
      <c r="D180" s="459"/>
      <c r="E180" s="508" t="s">
        <v>468</v>
      </c>
      <c r="F180" s="509"/>
      <c r="G180" s="509"/>
      <c r="H180" s="509"/>
      <c r="I180" s="509"/>
      <c r="J180" s="510"/>
    </row>
    <row r="181" spans="1:16" ht="12.75" customHeight="1" x14ac:dyDescent="0.2">
      <c r="A181" s="497" t="s">
        <v>912</v>
      </c>
      <c r="B181" s="498"/>
      <c r="C181" s="498"/>
      <c r="D181" s="499"/>
      <c r="E181" s="511"/>
      <c r="F181" s="512"/>
      <c r="G181" s="512"/>
      <c r="H181" s="512"/>
      <c r="I181" s="512"/>
      <c r="J181" s="513"/>
    </row>
    <row r="182" spans="1:16" x14ac:dyDescent="0.2">
      <c r="A182" s="500" t="s">
        <v>913</v>
      </c>
      <c r="B182" s="501"/>
      <c r="C182" s="501"/>
      <c r="D182" s="501"/>
      <c r="E182" s="473" t="s">
        <v>468</v>
      </c>
      <c r="F182" s="474"/>
      <c r="G182" s="474"/>
      <c r="H182" s="474"/>
      <c r="I182" s="474"/>
      <c r="J182" s="475"/>
    </row>
    <row r="183" spans="1:16" s="157" customFormat="1" ht="27" customHeight="1" x14ac:dyDescent="0.2">
      <c r="A183" s="156"/>
      <c r="B183" s="207"/>
      <c r="C183" s="207"/>
      <c r="D183" s="207"/>
      <c r="E183" s="476" t="s">
        <v>535</v>
      </c>
      <c r="F183" s="477"/>
      <c r="G183" s="476" t="s">
        <v>533</v>
      </c>
      <c r="H183" s="477"/>
      <c r="I183" s="478" t="s">
        <v>849</v>
      </c>
      <c r="J183" s="479"/>
      <c r="K183" s="39"/>
      <c r="L183" s="39"/>
      <c r="M183" s="39"/>
      <c r="N183" s="39"/>
      <c r="O183" s="39"/>
      <c r="P183"/>
    </row>
    <row r="184" spans="1:16" x14ac:dyDescent="0.2">
      <c r="A184" s="443" t="s">
        <v>527</v>
      </c>
      <c r="B184" s="444"/>
      <c r="C184" s="444"/>
      <c r="D184" s="445"/>
      <c r="E184" s="451"/>
      <c r="F184" s="451"/>
      <c r="G184" s="451"/>
      <c r="H184" s="451"/>
      <c r="I184" s="452"/>
      <c r="J184" s="452"/>
    </row>
    <row r="185" spans="1:16" x14ac:dyDescent="0.2">
      <c r="A185" s="447" t="s">
        <v>528</v>
      </c>
      <c r="B185" s="448"/>
      <c r="C185" s="448"/>
      <c r="D185" s="449"/>
      <c r="E185" s="434"/>
      <c r="F185" s="434"/>
      <c r="G185" s="435"/>
      <c r="H185" s="435"/>
      <c r="I185" s="450"/>
      <c r="J185" s="450"/>
    </row>
    <row r="186" spans="1:16" x14ac:dyDescent="0.2">
      <c r="A186" s="443" t="s">
        <v>529</v>
      </c>
      <c r="B186" s="444"/>
      <c r="C186" s="444"/>
      <c r="D186" s="445"/>
      <c r="E186" s="451"/>
      <c r="F186" s="451"/>
      <c r="G186" s="451">
        <v>9960</v>
      </c>
      <c r="H186" s="451"/>
      <c r="I186" s="452"/>
      <c r="J186" s="452"/>
    </row>
    <row r="187" spans="1:16" x14ac:dyDescent="0.2">
      <c r="A187" s="447" t="s">
        <v>530</v>
      </c>
      <c r="B187" s="448"/>
      <c r="C187" s="448"/>
      <c r="D187" s="449"/>
      <c r="E187" s="434"/>
      <c r="F187" s="434"/>
      <c r="G187" s="435"/>
      <c r="H187" s="435"/>
      <c r="I187" s="450"/>
      <c r="J187" s="450"/>
    </row>
    <row r="188" spans="1:16" x14ac:dyDescent="0.2">
      <c r="A188" s="443" t="s">
        <v>531</v>
      </c>
      <c r="B188" s="444"/>
      <c r="C188" s="444"/>
      <c r="D188" s="445"/>
      <c r="E188" s="451"/>
      <c r="F188" s="451"/>
      <c r="G188" s="451"/>
      <c r="H188" s="451"/>
      <c r="I188" s="452"/>
      <c r="J188" s="452"/>
    </row>
    <row r="189" spans="1:16" x14ac:dyDescent="0.2">
      <c r="A189" s="447" t="s">
        <v>532</v>
      </c>
      <c r="B189" s="448"/>
      <c r="C189" s="448"/>
      <c r="D189" s="449"/>
      <c r="E189" s="434"/>
      <c r="F189" s="434"/>
      <c r="G189" s="435"/>
      <c r="H189" s="435"/>
      <c r="I189" s="450"/>
      <c r="J189" s="450"/>
    </row>
    <row r="190" spans="1:16" x14ac:dyDescent="0.2">
      <c r="A190" s="443" t="s">
        <v>537</v>
      </c>
      <c r="B190" s="444"/>
      <c r="C190" s="444"/>
      <c r="D190" s="445"/>
      <c r="E190" s="446"/>
      <c r="F190" s="446"/>
      <c r="G190" s="446"/>
      <c r="H190" s="446"/>
      <c r="I190" s="440"/>
      <c r="J190" s="440"/>
    </row>
    <row r="191" spans="1:16" x14ac:dyDescent="0.2">
      <c r="A191" s="431" t="s">
        <v>938</v>
      </c>
      <c r="B191" s="432"/>
      <c r="C191" s="432"/>
      <c r="D191" s="433"/>
      <c r="E191" s="434"/>
      <c r="F191" s="434"/>
      <c r="G191" s="435">
        <f>302</f>
        <v>302</v>
      </c>
      <c r="H191" s="435"/>
      <c r="I191" s="435"/>
      <c r="J191" s="435"/>
    </row>
    <row r="192" spans="1:16" x14ac:dyDescent="0.2">
      <c r="A192" s="431" t="s">
        <v>939</v>
      </c>
      <c r="B192" s="432"/>
      <c r="C192" s="432"/>
      <c r="D192" s="433"/>
      <c r="E192" s="434"/>
      <c r="F192" s="434"/>
      <c r="G192" s="435">
        <v>14</v>
      </c>
      <c r="H192" s="435"/>
      <c r="I192" s="435"/>
      <c r="J192" s="435"/>
    </row>
    <row r="193" spans="1:15" ht="12.75" customHeight="1" x14ac:dyDescent="0.2">
      <c r="A193" s="431"/>
      <c r="B193" s="432"/>
      <c r="C193" s="432"/>
      <c r="D193" s="433"/>
      <c r="E193" s="434"/>
      <c r="F193" s="434"/>
      <c r="G193" s="435"/>
      <c r="H193" s="435"/>
      <c r="I193" s="435"/>
      <c r="J193" s="435"/>
    </row>
    <row r="194" spans="1:15" x14ac:dyDescent="0.2">
      <c r="A194" s="436" t="s">
        <v>534</v>
      </c>
      <c r="B194" s="437"/>
      <c r="C194" s="437"/>
      <c r="D194" s="438"/>
      <c r="E194" s="439">
        <f>SUM(E184:E193)</f>
        <v>0</v>
      </c>
      <c r="F194" s="439"/>
      <c r="G194" s="439">
        <f>SUM(G184:G193)</f>
        <v>10276</v>
      </c>
      <c r="H194" s="439"/>
      <c r="I194" s="439">
        <f>SUM(I184:I193)</f>
        <v>0</v>
      </c>
      <c r="J194" s="439"/>
    </row>
    <row r="195" spans="1:15" s="1" customFormat="1" ht="14.25" customHeight="1" x14ac:dyDescent="0.2">
      <c r="A195" s="488" t="s">
        <v>861</v>
      </c>
      <c r="B195" s="489"/>
      <c r="C195" s="489"/>
      <c r="D195" s="489"/>
      <c r="E195" s="489"/>
      <c r="F195" s="489"/>
      <c r="G195" s="489"/>
      <c r="H195" s="489"/>
      <c r="I195" s="489"/>
      <c r="J195" s="490"/>
      <c r="K195" s="210"/>
      <c r="L195" s="210"/>
      <c r="M195" s="210"/>
      <c r="N195" s="210"/>
      <c r="O195" s="210"/>
    </row>
    <row r="196" spans="1:15" s="1" customFormat="1" ht="14.25" customHeight="1" x14ac:dyDescent="0.2">
      <c r="A196" s="491" t="s">
        <v>862</v>
      </c>
      <c r="B196" s="492"/>
      <c r="C196" s="492"/>
      <c r="D196" s="492"/>
      <c r="E196" s="492"/>
      <c r="F196" s="492"/>
      <c r="G196" s="492"/>
      <c r="H196" s="492"/>
      <c r="I196" s="492"/>
      <c r="J196" s="493"/>
      <c r="K196" s="210"/>
      <c r="L196" s="210"/>
      <c r="M196" s="210"/>
      <c r="N196" s="210"/>
      <c r="O196" s="210"/>
    </row>
    <row r="197" spans="1:15" ht="14.25" customHeight="1" x14ac:dyDescent="0.2">
      <c r="A197" s="491" t="s">
        <v>863</v>
      </c>
      <c r="B197" s="492"/>
      <c r="C197" s="492"/>
      <c r="D197" s="492"/>
      <c r="E197" s="492"/>
      <c r="F197" s="492"/>
      <c r="G197" s="492"/>
      <c r="H197" s="492"/>
      <c r="I197" s="492"/>
      <c r="J197" s="493"/>
    </row>
    <row r="198" spans="1:15" ht="14.25" customHeight="1" x14ac:dyDescent="0.2">
      <c r="A198" s="494" t="s">
        <v>864</v>
      </c>
      <c r="B198" s="495"/>
      <c r="C198" s="495"/>
      <c r="D198" s="495"/>
      <c r="E198" s="495"/>
      <c r="F198" s="495"/>
      <c r="G198" s="495"/>
      <c r="H198" s="495"/>
      <c r="I198" s="495"/>
      <c r="J198" s="496"/>
    </row>
    <row r="199" spans="1:15" ht="15.75" customHeight="1" x14ac:dyDescent="0.2">
      <c r="A199" s="300" t="s">
        <v>940</v>
      </c>
      <c r="B199" s="480"/>
      <c r="C199" s="480"/>
      <c r="D199" s="480"/>
      <c r="E199" s="480"/>
      <c r="F199" s="480"/>
      <c r="G199" s="480"/>
      <c r="H199" s="480"/>
      <c r="I199" s="480"/>
      <c r="J199" s="481"/>
    </row>
    <row r="200" spans="1:15" ht="15" customHeight="1" x14ac:dyDescent="0.2">
      <c r="A200" s="482"/>
      <c r="B200" s="483"/>
      <c r="C200" s="483"/>
      <c r="D200" s="483"/>
      <c r="E200" s="483"/>
      <c r="F200" s="483"/>
      <c r="G200" s="483"/>
      <c r="H200" s="483"/>
      <c r="I200" s="483"/>
      <c r="J200" s="484"/>
    </row>
    <row r="201" spans="1:15" ht="15" customHeight="1" x14ac:dyDescent="0.2">
      <c r="A201" s="482"/>
      <c r="B201" s="483"/>
      <c r="C201" s="483"/>
      <c r="D201" s="483"/>
      <c r="E201" s="483"/>
      <c r="F201" s="483"/>
      <c r="G201" s="483"/>
      <c r="H201" s="483"/>
      <c r="I201" s="483"/>
      <c r="J201" s="484"/>
    </row>
    <row r="202" spans="1:15" ht="15" customHeight="1" x14ac:dyDescent="0.2">
      <c r="A202" s="482"/>
      <c r="B202" s="483"/>
      <c r="C202" s="483"/>
      <c r="D202" s="483"/>
      <c r="E202" s="483"/>
      <c r="F202" s="483"/>
      <c r="G202" s="483"/>
      <c r="H202" s="483"/>
      <c r="I202" s="483"/>
      <c r="J202" s="484"/>
    </row>
    <row r="203" spans="1:15" ht="15" customHeight="1" x14ac:dyDescent="0.2">
      <c r="A203" s="482"/>
      <c r="B203" s="483"/>
      <c r="C203" s="483"/>
      <c r="D203" s="483"/>
      <c r="E203" s="483"/>
      <c r="F203" s="483"/>
      <c r="G203" s="483"/>
      <c r="H203" s="483"/>
      <c r="I203" s="483"/>
      <c r="J203" s="484"/>
    </row>
    <row r="204" spans="1:15" ht="15" customHeight="1" x14ac:dyDescent="0.2">
      <c r="A204" s="482"/>
      <c r="B204" s="483"/>
      <c r="C204" s="483"/>
      <c r="D204" s="483"/>
      <c r="E204" s="483"/>
      <c r="F204" s="483"/>
      <c r="G204" s="483"/>
      <c r="H204" s="483"/>
      <c r="I204" s="483"/>
      <c r="J204" s="484"/>
    </row>
    <row r="205" spans="1:15" ht="15" customHeight="1" x14ac:dyDescent="0.2">
      <c r="A205" s="482"/>
      <c r="B205" s="483"/>
      <c r="C205" s="483"/>
      <c r="D205" s="483"/>
      <c r="E205" s="483"/>
      <c r="F205" s="483"/>
      <c r="G205" s="483"/>
      <c r="H205" s="483"/>
      <c r="I205" s="483"/>
      <c r="J205" s="484"/>
    </row>
    <row r="206" spans="1:15" ht="15" customHeight="1" x14ac:dyDescent="0.2">
      <c r="A206" s="482"/>
      <c r="B206" s="483"/>
      <c r="C206" s="483"/>
      <c r="D206" s="483"/>
      <c r="E206" s="483"/>
      <c r="F206" s="483"/>
      <c r="G206" s="483"/>
      <c r="H206" s="483"/>
      <c r="I206" s="483"/>
      <c r="J206" s="484"/>
    </row>
    <row r="207" spans="1:15" ht="15" customHeight="1" x14ac:dyDescent="0.2">
      <c r="A207" s="482"/>
      <c r="B207" s="483"/>
      <c r="C207" s="483"/>
      <c r="D207" s="483"/>
      <c r="E207" s="483"/>
      <c r="F207" s="483"/>
      <c r="G207" s="483"/>
      <c r="H207" s="483"/>
      <c r="I207" s="483"/>
      <c r="J207" s="484"/>
    </row>
    <row r="208" spans="1:15" ht="15" customHeight="1" x14ac:dyDescent="0.2">
      <c r="A208" s="482"/>
      <c r="B208" s="483"/>
      <c r="C208" s="483"/>
      <c r="D208" s="483"/>
      <c r="E208" s="483"/>
      <c r="F208" s="483"/>
      <c r="G208" s="483"/>
      <c r="H208" s="483"/>
      <c r="I208" s="483"/>
      <c r="J208" s="484"/>
    </row>
    <row r="209" spans="1:10" ht="15" customHeight="1" x14ac:dyDescent="0.2">
      <c r="A209" s="482"/>
      <c r="B209" s="483"/>
      <c r="C209" s="483"/>
      <c r="D209" s="483"/>
      <c r="E209" s="483"/>
      <c r="F209" s="483"/>
      <c r="G209" s="483"/>
      <c r="H209" s="483"/>
      <c r="I209" s="483"/>
      <c r="J209" s="484"/>
    </row>
    <row r="210" spans="1:10" ht="15" customHeight="1" x14ac:dyDescent="0.2">
      <c r="A210" s="482"/>
      <c r="B210" s="483"/>
      <c r="C210" s="483"/>
      <c r="D210" s="483"/>
      <c r="E210" s="483"/>
      <c r="F210" s="483"/>
      <c r="G210" s="483"/>
      <c r="H210" s="483"/>
      <c r="I210" s="483"/>
      <c r="J210" s="484"/>
    </row>
    <row r="211" spans="1:10" ht="15" customHeight="1" x14ac:dyDescent="0.2">
      <c r="A211" s="482"/>
      <c r="B211" s="483"/>
      <c r="C211" s="483"/>
      <c r="D211" s="483"/>
      <c r="E211" s="483"/>
      <c r="F211" s="483"/>
      <c r="G211" s="483"/>
      <c r="H211" s="483"/>
      <c r="I211" s="483"/>
      <c r="J211" s="484"/>
    </row>
    <row r="212" spans="1:10" ht="15" customHeight="1" x14ac:dyDescent="0.2">
      <c r="A212" s="482"/>
      <c r="B212" s="483"/>
      <c r="C212" s="483"/>
      <c r="D212" s="483"/>
      <c r="E212" s="483"/>
      <c r="F212" s="483"/>
      <c r="G212" s="483"/>
      <c r="H212" s="483"/>
      <c r="I212" s="483"/>
      <c r="J212" s="484"/>
    </row>
    <row r="213" spans="1:10" ht="15" customHeight="1" x14ac:dyDescent="0.2">
      <c r="A213" s="482"/>
      <c r="B213" s="483"/>
      <c r="C213" s="483"/>
      <c r="D213" s="483"/>
      <c r="E213" s="483"/>
      <c r="F213" s="483"/>
      <c r="G213" s="483"/>
      <c r="H213" s="483"/>
      <c r="I213" s="483"/>
      <c r="J213" s="484"/>
    </row>
    <row r="214" spans="1:10" ht="15" customHeight="1" x14ac:dyDescent="0.2">
      <c r="A214" s="482"/>
      <c r="B214" s="483"/>
      <c r="C214" s="483"/>
      <c r="D214" s="483"/>
      <c r="E214" s="483"/>
      <c r="F214" s="483"/>
      <c r="G214" s="483"/>
      <c r="H214" s="483"/>
      <c r="I214" s="483"/>
      <c r="J214" s="484"/>
    </row>
    <row r="215" spans="1:10" ht="15" customHeight="1" x14ac:dyDescent="0.2">
      <c r="A215" s="482"/>
      <c r="B215" s="483"/>
      <c r="C215" s="483"/>
      <c r="D215" s="483"/>
      <c r="E215" s="483"/>
      <c r="F215" s="483"/>
      <c r="G215" s="483"/>
      <c r="H215" s="483"/>
      <c r="I215" s="483"/>
      <c r="J215" s="484"/>
    </row>
    <row r="216" spans="1:10" ht="15" customHeight="1" x14ac:dyDescent="0.2">
      <c r="A216" s="482"/>
      <c r="B216" s="483"/>
      <c r="C216" s="483"/>
      <c r="D216" s="483"/>
      <c r="E216" s="483"/>
      <c r="F216" s="483"/>
      <c r="G216" s="483"/>
      <c r="H216" s="483"/>
      <c r="I216" s="483"/>
      <c r="J216" s="484"/>
    </row>
    <row r="217" spans="1:10" ht="15" customHeight="1" x14ac:dyDescent="0.2">
      <c r="A217" s="482"/>
      <c r="B217" s="483"/>
      <c r="C217" s="483"/>
      <c r="D217" s="483"/>
      <c r="E217" s="483"/>
      <c r="F217" s="483"/>
      <c r="G217" s="483"/>
      <c r="H217" s="483"/>
      <c r="I217" s="483"/>
      <c r="J217" s="484"/>
    </row>
    <row r="218" spans="1:10" ht="15" customHeight="1" x14ac:dyDescent="0.2">
      <c r="A218" s="482"/>
      <c r="B218" s="483"/>
      <c r="C218" s="483"/>
      <c r="D218" s="483"/>
      <c r="E218" s="483"/>
      <c r="F218" s="483"/>
      <c r="G218" s="483"/>
      <c r="H218" s="483"/>
      <c r="I218" s="483"/>
      <c r="J218" s="484"/>
    </row>
    <row r="219" spans="1:10" ht="15" customHeight="1" x14ac:dyDescent="0.2">
      <c r="A219" s="482"/>
      <c r="B219" s="483"/>
      <c r="C219" s="483"/>
      <c r="D219" s="483"/>
      <c r="E219" s="483"/>
      <c r="F219" s="483"/>
      <c r="G219" s="483"/>
      <c r="H219" s="483"/>
      <c r="I219" s="483"/>
      <c r="J219" s="484"/>
    </row>
    <row r="220" spans="1:10" ht="15" customHeight="1" x14ac:dyDescent="0.2">
      <c r="A220" s="482"/>
      <c r="B220" s="483"/>
      <c r="C220" s="483"/>
      <c r="D220" s="483"/>
      <c r="E220" s="483"/>
      <c r="F220" s="483"/>
      <c r="G220" s="483"/>
      <c r="H220" s="483"/>
      <c r="I220" s="483"/>
      <c r="J220" s="484"/>
    </row>
    <row r="221" spans="1:10" ht="15" customHeight="1" x14ac:dyDescent="0.2">
      <c r="A221" s="482"/>
      <c r="B221" s="483"/>
      <c r="C221" s="483"/>
      <c r="D221" s="483"/>
      <c r="E221" s="483"/>
      <c r="F221" s="483"/>
      <c r="G221" s="483"/>
      <c r="H221" s="483"/>
      <c r="I221" s="483"/>
      <c r="J221" s="484"/>
    </row>
    <row r="222" spans="1:10" ht="15" customHeight="1" x14ac:dyDescent="0.2">
      <c r="A222" s="482"/>
      <c r="B222" s="483"/>
      <c r="C222" s="483"/>
      <c r="D222" s="483"/>
      <c r="E222" s="483"/>
      <c r="F222" s="483"/>
      <c r="G222" s="483"/>
      <c r="H222" s="483"/>
      <c r="I222" s="483"/>
      <c r="J222" s="484"/>
    </row>
    <row r="223" spans="1:10" ht="15" customHeight="1" x14ac:dyDescent="0.2">
      <c r="A223" s="482"/>
      <c r="B223" s="483"/>
      <c r="C223" s="483"/>
      <c r="D223" s="483"/>
      <c r="E223" s="483"/>
      <c r="F223" s="483"/>
      <c r="G223" s="483"/>
      <c r="H223" s="483"/>
      <c r="I223" s="483"/>
      <c r="J223" s="484"/>
    </row>
    <row r="224" spans="1:10"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8"/>
      <c r="B227" s="208"/>
      <c r="C227" s="208"/>
      <c r="D227" s="208"/>
      <c r="E227" s="208"/>
      <c r="F227" s="208"/>
      <c r="G227" s="208"/>
      <c r="H227" s="208"/>
      <c r="I227" s="208"/>
      <c r="J227" s="208"/>
    </row>
    <row r="228" spans="1:10" ht="15" customHeight="1" x14ac:dyDescent="0.2">
      <c r="A228" s="208"/>
      <c r="B228" s="208"/>
      <c r="C228" s="208"/>
      <c r="D228" s="208"/>
      <c r="E228" s="208"/>
      <c r="F228" s="208"/>
      <c r="G228" s="208"/>
      <c r="H228" s="208"/>
      <c r="I228" s="208"/>
      <c r="J228" s="208"/>
    </row>
    <row r="229" spans="1:10" ht="15" customHeight="1" x14ac:dyDescent="0.2">
      <c r="A229" s="187"/>
      <c r="B229" s="187"/>
      <c r="C229" s="187"/>
      <c r="D229" s="187"/>
      <c r="E229" s="187"/>
      <c r="F229" s="187"/>
      <c r="G229" s="187"/>
      <c r="H229" s="187"/>
      <c r="I229" s="187"/>
      <c r="J229" s="187"/>
    </row>
    <row r="230" spans="1:10" ht="15.75" x14ac:dyDescent="0.25">
      <c r="A230" s="350" t="s">
        <v>848</v>
      </c>
      <c r="B230" s="351"/>
      <c r="C230" s="351"/>
      <c r="D230" s="351"/>
      <c r="E230" s="351"/>
      <c r="F230" s="351"/>
      <c r="G230" s="351"/>
      <c r="H230" s="348" t="str">
        <f>'CONTACT INFORMATION'!$A$24</f>
        <v>Plumas</v>
      </c>
      <c r="I230" s="348"/>
      <c r="J230" s="349"/>
    </row>
    <row r="231" spans="1:10" ht="8.1" customHeight="1" x14ac:dyDescent="0.2">
      <c r="A231" s="162"/>
      <c r="B231" s="162"/>
      <c r="C231" s="162"/>
      <c r="D231" s="162"/>
      <c r="E231" s="162"/>
      <c r="F231" s="162"/>
      <c r="G231" s="162"/>
      <c r="H231" s="162"/>
      <c r="I231" s="162"/>
      <c r="J231" s="162"/>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941</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t="s">
        <v>497</v>
      </c>
      <c r="F235" s="474"/>
      <c r="G235" s="474"/>
      <c r="H235" s="474"/>
      <c r="I235" s="474"/>
      <c r="J235" s="475"/>
    </row>
    <row r="236" spans="1:10" ht="27" customHeight="1" x14ac:dyDescent="0.2">
      <c r="A236" s="156"/>
      <c r="B236" s="207"/>
      <c r="C236" s="207"/>
      <c r="D236" s="207"/>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v>1568</v>
      </c>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1568</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942</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Plumas</v>
      </c>
      <c r="I288" s="348"/>
      <c r="J288" s="349"/>
    </row>
    <row r="289" spans="1:10" ht="8.1" customHeight="1" x14ac:dyDescent="0.2">
      <c r="A289" s="162"/>
      <c r="B289" s="162"/>
      <c r="C289" s="162"/>
      <c r="D289" s="162"/>
      <c r="E289" s="162"/>
      <c r="F289" s="162"/>
      <c r="G289" s="162"/>
      <c r="H289" s="162"/>
      <c r="I289" s="162"/>
      <c r="J289" s="162"/>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482</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t="s">
        <v>482</v>
      </c>
      <c r="F293" s="474"/>
      <c r="G293" s="474"/>
      <c r="H293" s="474"/>
      <c r="I293" s="474"/>
      <c r="J293" s="475"/>
    </row>
    <row r="294" spans="1:10" ht="27" customHeight="1" x14ac:dyDescent="0.2">
      <c r="A294" s="156"/>
      <c r="B294" s="207"/>
      <c r="C294" s="207"/>
      <c r="D294" s="207"/>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v>6949</v>
      </c>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6949</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943</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Plumas</v>
      </c>
      <c r="I346" s="348"/>
      <c r="J346" s="349"/>
    </row>
    <row r="347" spans="1:10" ht="8.1" customHeight="1" x14ac:dyDescent="0.2">
      <c r="A347" s="162"/>
      <c r="B347" s="162"/>
      <c r="C347" s="162"/>
      <c r="D347" s="162"/>
      <c r="E347" s="162"/>
      <c r="F347" s="162"/>
      <c r="G347" s="162"/>
      <c r="H347" s="162"/>
      <c r="I347" s="162"/>
      <c r="J347" s="162"/>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t="s">
        <v>944</v>
      </c>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t="s">
        <v>498</v>
      </c>
      <c r="F351" s="474"/>
      <c r="G351" s="474"/>
      <c r="H351" s="474"/>
      <c r="I351" s="474"/>
      <c r="J351" s="475"/>
    </row>
    <row r="352" spans="1:10" ht="27" customHeight="1" x14ac:dyDescent="0.2">
      <c r="A352" s="156"/>
      <c r="B352" s="207"/>
      <c r="C352" s="207"/>
      <c r="D352" s="207"/>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t="s">
        <v>967</v>
      </c>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Plumas</v>
      </c>
      <c r="I404" s="348"/>
      <c r="J404" s="349"/>
    </row>
    <row r="405" spans="1:10" ht="8.1" customHeight="1" x14ac:dyDescent="0.2">
      <c r="A405" s="162"/>
      <c r="B405" s="162"/>
      <c r="C405" s="162"/>
      <c r="D405" s="162"/>
      <c r="E405" s="162"/>
      <c r="F405" s="162"/>
      <c r="G405" s="162"/>
      <c r="H405" s="162"/>
      <c r="I405" s="162"/>
      <c r="J405" s="162"/>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t="s">
        <v>945</v>
      </c>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t="s">
        <v>499</v>
      </c>
      <c r="F409" s="474"/>
      <c r="G409" s="474"/>
      <c r="H409" s="474"/>
      <c r="I409" s="474"/>
      <c r="J409" s="475"/>
    </row>
    <row r="410" spans="1:10" ht="27" customHeight="1" x14ac:dyDescent="0.2">
      <c r="A410" s="156"/>
      <c r="B410" s="207"/>
      <c r="C410" s="207"/>
      <c r="D410" s="207"/>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f>323</f>
        <v>323</v>
      </c>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323</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t="s">
        <v>963</v>
      </c>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Plumas</v>
      </c>
      <c r="I462" s="348"/>
      <c r="J462" s="349"/>
    </row>
    <row r="463" spans="1:10" ht="8.1" customHeight="1" x14ac:dyDescent="0.2">
      <c r="A463" s="162"/>
      <c r="B463" s="162"/>
      <c r="C463" s="162"/>
      <c r="D463" s="162"/>
      <c r="E463" s="162"/>
      <c r="F463" s="162"/>
      <c r="G463" s="162"/>
      <c r="H463" s="162"/>
      <c r="I463" s="162"/>
      <c r="J463" s="162"/>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t="s">
        <v>507</v>
      </c>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t="s">
        <v>507</v>
      </c>
      <c r="F467" s="474"/>
      <c r="G467" s="474"/>
      <c r="H467" s="474"/>
      <c r="I467" s="474"/>
      <c r="J467" s="475"/>
    </row>
    <row r="468" spans="1:10" ht="27" customHeight="1" x14ac:dyDescent="0.2">
      <c r="A468" s="156"/>
      <c r="B468" s="207"/>
      <c r="C468" s="207"/>
      <c r="D468" s="207"/>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f>370</f>
        <v>370</v>
      </c>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370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t="s">
        <v>958</v>
      </c>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Plumas</v>
      </c>
      <c r="I520" s="348"/>
      <c r="J520" s="349"/>
    </row>
    <row r="521" spans="1:10" ht="8.1" customHeight="1" x14ac:dyDescent="0.2">
      <c r="A521" s="162"/>
      <c r="B521" s="162"/>
      <c r="C521" s="162"/>
      <c r="D521" s="162"/>
      <c r="E521" s="162"/>
      <c r="F521" s="162"/>
      <c r="G521" s="162"/>
      <c r="H521" s="162"/>
      <c r="I521" s="162"/>
      <c r="J521" s="162"/>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t="s">
        <v>946</v>
      </c>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t="s">
        <v>513</v>
      </c>
      <c r="F525" s="474"/>
      <c r="G525" s="474"/>
      <c r="H525" s="474"/>
      <c r="I525" s="474"/>
      <c r="J525" s="475"/>
    </row>
    <row r="526" spans="1:10" ht="27" customHeight="1" x14ac:dyDescent="0.2">
      <c r="A526" s="156"/>
      <c r="B526" s="207"/>
      <c r="C526" s="207"/>
      <c r="D526" s="207"/>
      <c r="E526" s="476" t="s">
        <v>535</v>
      </c>
      <c r="F526" s="477"/>
      <c r="G526" s="476" t="s">
        <v>533</v>
      </c>
      <c r="H526" s="477"/>
      <c r="I526" s="478" t="s">
        <v>849</v>
      </c>
      <c r="J526" s="479"/>
    </row>
    <row r="527" spans="1:10" x14ac:dyDescent="0.2">
      <c r="A527" s="443" t="s">
        <v>527</v>
      </c>
      <c r="B527" s="444"/>
      <c r="C527" s="444"/>
      <c r="D527" s="445"/>
      <c r="E527" s="451">
        <v>70755</v>
      </c>
      <c r="F527" s="451"/>
      <c r="G527" s="451">
        <f>71455+333+2999</f>
        <v>74787</v>
      </c>
      <c r="H527" s="451"/>
      <c r="I527" s="452"/>
      <c r="J527" s="452"/>
    </row>
    <row r="528" spans="1:10" x14ac:dyDescent="0.2">
      <c r="A528" s="447" t="s">
        <v>528</v>
      </c>
      <c r="B528" s="448"/>
      <c r="C528" s="448"/>
      <c r="D528" s="449"/>
      <c r="E528" s="434"/>
      <c r="F528" s="434"/>
      <c r="G528" s="435">
        <f>SUM(221+1700+236+38+1533+173+170)</f>
        <v>4071</v>
      </c>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v>389</v>
      </c>
      <c r="H531" s="451"/>
      <c r="I531" s="452"/>
      <c r="J531" s="452"/>
    </row>
    <row r="532" spans="1:10" x14ac:dyDescent="0.2">
      <c r="A532" s="447" t="s">
        <v>532</v>
      </c>
      <c r="B532" s="448"/>
      <c r="C532" s="448"/>
      <c r="D532" s="449"/>
      <c r="E532" s="434">
        <v>524</v>
      </c>
      <c r="F532" s="434"/>
      <c r="G532" s="435">
        <v>7463</v>
      </c>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71279</v>
      </c>
      <c r="F537" s="439"/>
      <c r="G537" s="439">
        <f>SUM(G527:G536)</f>
        <v>86710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t="s">
        <v>960</v>
      </c>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Plumas</v>
      </c>
      <c r="I578" s="348"/>
      <c r="J578" s="349"/>
    </row>
    <row r="579" spans="1:10" ht="8.1" customHeight="1" x14ac:dyDescent="0.2">
      <c r="A579" s="162"/>
      <c r="B579" s="162"/>
      <c r="C579" s="162"/>
      <c r="D579" s="162"/>
      <c r="E579" s="162"/>
      <c r="F579" s="162"/>
      <c r="G579" s="162"/>
      <c r="H579" s="162"/>
      <c r="I579" s="162"/>
      <c r="J579" s="162"/>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t="s">
        <v>536</v>
      </c>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t="s">
        <v>536</v>
      </c>
      <c r="F583" s="474"/>
      <c r="G583" s="474"/>
      <c r="H583" s="474"/>
      <c r="I583" s="474"/>
      <c r="J583" s="475"/>
    </row>
    <row r="584" spans="1:10" ht="27" customHeight="1" x14ac:dyDescent="0.2">
      <c r="A584" s="156"/>
      <c r="B584" s="207"/>
      <c r="C584" s="207"/>
      <c r="D584" s="207"/>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v>2000</v>
      </c>
      <c r="H586" s="435"/>
      <c r="I586" s="450"/>
      <c r="J586" s="450"/>
    </row>
    <row r="587" spans="1:10" x14ac:dyDescent="0.2">
      <c r="A587" s="443" t="s">
        <v>529</v>
      </c>
      <c r="B587" s="444"/>
      <c r="C587" s="444"/>
      <c r="D587" s="445"/>
      <c r="E587" s="451"/>
      <c r="F587" s="451"/>
      <c r="G587" s="451">
        <f>2919+420</f>
        <v>3339</v>
      </c>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5339</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t="s">
        <v>968</v>
      </c>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Plumas</v>
      </c>
      <c r="I636" s="348"/>
      <c r="J636" s="349"/>
    </row>
    <row r="637" spans="1:10" ht="8.1" customHeight="1" x14ac:dyDescent="0.2">
      <c r="A637" s="162"/>
      <c r="B637" s="162"/>
      <c r="C637" s="162"/>
      <c r="D637" s="162"/>
      <c r="E637" s="162"/>
      <c r="F637" s="162"/>
      <c r="G637" s="162"/>
      <c r="H637" s="162"/>
      <c r="I637" s="162"/>
      <c r="J637" s="162"/>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t="s">
        <v>947</v>
      </c>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t="s">
        <v>506</v>
      </c>
      <c r="F641" s="474"/>
      <c r="G641" s="474"/>
      <c r="H641" s="474"/>
      <c r="I641" s="474"/>
      <c r="J641" s="475"/>
    </row>
    <row r="642" spans="1:10" ht="27" customHeight="1" x14ac:dyDescent="0.2">
      <c r="A642" s="156"/>
      <c r="B642" s="207"/>
      <c r="C642" s="207"/>
      <c r="D642" s="207"/>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v>2942</v>
      </c>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t="s">
        <v>948</v>
      </c>
      <c r="B650" s="432"/>
      <c r="C650" s="432"/>
      <c r="D650" s="433"/>
      <c r="E650" s="434"/>
      <c r="F650" s="434"/>
      <c r="G650" s="435">
        <v>249</v>
      </c>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3191</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t="s">
        <v>959</v>
      </c>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Plumas</v>
      </c>
      <c r="I694" s="348"/>
      <c r="J694" s="349"/>
    </row>
    <row r="695" spans="1:10" ht="8.1" customHeight="1" x14ac:dyDescent="0.2">
      <c r="A695" s="162"/>
      <c r="B695" s="162"/>
      <c r="C695" s="162"/>
      <c r="D695" s="162"/>
      <c r="E695" s="162"/>
      <c r="F695" s="162"/>
      <c r="G695" s="162"/>
      <c r="H695" s="162"/>
      <c r="I695" s="162"/>
      <c r="J695" s="162"/>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t="s">
        <v>955</v>
      </c>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t="s">
        <v>498</v>
      </c>
      <c r="F699" s="474"/>
      <c r="G699" s="474"/>
      <c r="H699" s="474"/>
      <c r="I699" s="474"/>
      <c r="J699" s="475"/>
    </row>
    <row r="700" spans="1:10" ht="27" customHeight="1" x14ac:dyDescent="0.2">
      <c r="A700" s="156"/>
      <c r="B700" s="207"/>
      <c r="C700" s="207"/>
      <c r="D700" s="207"/>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v>152</v>
      </c>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152</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t="s">
        <v>969</v>
      </c>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Plumas</v>
      </c>
      <c r="I752" s="348"/>
      <c r="J752" s="349"/>
    </row>
    <row r="753" spans="1:10" ht="8.1" customHeight="1" x14ac:dyDescent="0.2">
      <c r="A753" s="162"/>
      <c r="B753" s="162"/>
      <c r="C753" s="162"/>
      <c r="D753" s="162"/>
      <c r="E753" s="162"/>
      <c r="F753" s="162"/>
      <c r="G753" s="162"/>
      <c r="H753" s="162"/>
      <c r="I753" s="162"/>
      <c r="J753" s="162"/>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t="s">
        <v>950</v>
      </c>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t="s">
        <v>502</v>
      </c>
      <c r="F757" s="474"/>
      <c r="G757" s="474"/>
      <c r="H757" s="474"/>
      <c r="I757" s="474"/>
      <c r="J757" s="475"/>
    </row>
    <row r="758" spans="1:10" ht="27" customHeight="1" x14ac:dyDescent="0.2">
      <c r="A758" s="156"/>
      <c r="B758" s="207"/>
      <c r="C758" s="207"/>
      <c r="D758" s="207"/>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f>3953+1308</f>
        <v>5261</v>
      </c>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v>1100</v>
      </c>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6361</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t="s">
        <v>956</v>
      </c>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Plumas</v>
      </c>
      <c r="I810" s="348"/>
      <c r="J810" s="349"/>
    </row>
    <row r="811" spans="1:10" ht="8.1" customHeight="1" x14ac:dyDescent="0.2">
      <c r="A811" s="162"/>
      <c r="B811" s="162"/>
      <c r="C811" s="162"/>
      <c r="D811" s="162"/>
      <c r="E811" s="162"/>
      <c r="F811" s="162"/>
      <c r="G811" s="162"/>
      <c r="H811" s="162"/>
      <c r="I811" s="162"/>
      <c r="J811" s="162"/>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t="s">
        <v>951</v>
      </c>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t="s">
        <v>517</v>
      </c>
      <c r="F815" s="474"/>
      <c r="G815" s="474"/>
      <c r="H815" s="474"/>
      <c r="I815" s="474"/>
      <c r="J815" s="475"/>
    </row>
    <row r="816" spans="1:10" ht="27" customHeight="1" x14ac:dyDescent="0.2">
      <c r="A816" s="156"/>
      <c r="B816" s="207"/>
      <c r="C816" s="207"/>
      <c r="D816" s="207"/>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f>1000+300</f>
        <v>1300</v>
      </c>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1300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t="s">
        <v>970</v>
      </c>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Plumas</v>
      </c>
      <c r="I868" s="348"/>
      <c r="J868" s="349"/>
    </row>
    <row r="869" spans="1:10" ht="8.1" customHeight="1" x14ac:dyDescent="0.2">
      <c r="A869" s="199"/>
      <c r="B869" s="200"/>
      <c r="C869" s="200"/>
      <c r="D869" s="200"/>
      <c r="E869" s="200"/>
      <c r="F869" s="200"/>
      <c r="G869" s="200"/>
      <c r="H869" s="200"/>
      <c r="I869" s="200"/>
      <c r="J869" s="201"/>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t="s">
        <v>952</v>
      </c>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t="s">
        <v>474</v>
      </c>
      <c r="F873" s="474"/>
      <c r="G873" s="474"/>
      <c r="H873" s="474"/>
      <c r="I873" s="474"/>
      <c r="J873" s="475"/>
    </row>
    <row r="874" spans="1:10" ht="27" customHeight="1" x14ac:dyDescent="0.2">
      <c r="A874" s="156"/>
      <c r="B874" s="207"/>
      <c r="C874" s="207"/>
      <c r="D874" s="207"/>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42" t="s">
        <v>966</v>
      </c>
      <c r="B882" s="432"/>
      <c r="C882" s="432"/>
      <c r="D882" s="433"/>
      <c r="E882" s="434"/>
      <c r="F882" s="434"/>
      <c r="G882" s="435">
        <f>1037+2205</f>
        <v>3242</v>
      </c>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3242</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t="s">
        <v>961</v>
      </c>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Plumas</v>
      </c>
      <c r="I926" s="348"/>
      <c r="J926" s="349"/>
    </row>
    <row r="927" spans="1:10" ht="8.4499999999999993" customHeight="1" x14ac:dyDescent="0.2">
      <c r="A927" s="162"/>
      <c r="B927" s="162"/>
      <c r="C927" s="162"/>
      <c r="D927" s="162"/>
      <c r="E927" s="162"/>
      <c r="F927" s="162"/>
      <c r="G927" s="162"/>
      <c r="H927" s="162"/>
      <c r="I927" s="162"/>
      <c r="J927" s="162"/>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t="s">
        <v>953</v>
      </c>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t="s">
        <v>509</v>
      </c>
      <c r="F931" s="474"/>
      <c r="G931" s="474"/>
      <c r="H931" s="474"/>
      <c r="I931" s="474"/>
      <c r="J931" s="475"/>
    </row>
    <row r="932" spans="1:10" ht="27" customHeight="1" x14ac:dyDescent="0.2">
      <c r="A932" s="156"/>
      <c r="B932" s="207"/>
      <c r="C932" s="207"/>
      <c r="D932" s="207"/>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v>1000</v>
      </c>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1000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t="s">
        <v>957</v>
      </c>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J58"/>
    <mergeCell ref="E180:J181"/>
    <mergeCell ref="A107:J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3">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workbookViewId="0">
      <selection activeCell="A23" sqref="A23:J54"/>
    </sheetView>
  </sheetViews>
  <sheetFormatPr defaultRowHeight="12.75" x14ac:dyDescent="0.2"/>
  <sheetData>
    <row r="1" spans="1:10" ht="15.75" x14ac:dyDescent="0.25">
      <c r="A1" s="350" t="s">
        <v>848</v>
      </c>
      <c r="B1" s="351"/>
      <c r="C1" s="351"/>
      <c r="D1" s="351"/>
      <c r="E1" s="351"/>
      <c r="F1" s="351"/>
      <c r="G1" s="351"/>
      <c r="H1" s="348" t="str">
        <f>'CONTACT INFORMATION'!$A$24</f>
        <v>Plumas</v>
      </c>
      <c r="I1" s="348"/>
      <c r="J1" s="349"/>
    </row>
    <row r="2" spans="1:10" x14ac:dyDescent="0.2">
      <c r="A2" s="162"/>
      <c r="B2" s="162"/>
      <c r="C2" s="162"/>
      <c r="D2" s="162"/>
      <c r="E2" s="162"/>
      <c r="F2" s="162"/>
      <c r="G2" s="162"/>
      <c r="H2" s="162"/>
      <c r="I2" s="162"/>
      <c r="J2" s="162"/>
    </row>
    <row r="3" spans="1:10" ht="15" x14ac:dyDescent="0.25">
      <c r="A3" s="460" t="s">
        <v>878</v>
      </c>
      <c r="B3" s="461"/>
      <c r="C3" s="461"/>
      <c r="D3" s="461"/>
      <c r="E3" s="461"/>
      <c r="F3" s="461"/>
      <c r="G3" s="461"/>
      <c r="H3" s="461"/>
      <c r="I3" s="461"/>
      <c r="J3" s="462"/>
    </row>
    <row r="4" spans="1:10" x14ac:dyDescent="0.2">
      <c r="A4" s="457" t="s">
        <v>854</v>
      </c>
      <c r="B4" s="458"/>
      <c r="C4" s="458"/>
      <c r="D4" s="459"/>
      <c r="E4" s="529" t="s">
        <v>954</v>
      </c>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t="s">
        <v>471</v>
      </c>
      <c r="F6" s="536"/>
      <c r="G6" s="536"/>
      <c r="H6" s="536"/>
      <c r="I6" s="536"/>
      <c r="J6" s="537"/>
    </row>
    <row r="7" spans="1:10" x14ac:dyDescent="0.2">
      <c r="A7" s="156"/>
      <c r="B7" s="207"/>
      <c r="C7" s="207"/>
      <c r="D7" s="207"/>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v>360</v>
      </c>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360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t="s">
        <v>964</v>
      </c>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6"/>
      <c r="B55" s="226"/>
      <c r="C55" s="226"/>
      <c r="D55" s="226"/>
      <c r="E55" s="226"/>
      <c r="F55" s="226"/>
      <c r="G55" s="226"/>
      <c r="H55" s="226"/>
      <c r="I55" s="226"/>
      <c r="J55" s="226"/>
    </row>
    <row r="56" spans="1:10" ht="15.75" x14ac:dyDescent="0.25">
      <c r="A56" s="350" t="s">
        <v>848</v>
      </c>
      <c r="B56" s="351"/>
      <c r="C56" s="351"/>
      <c r="D56" s="351"/>
      <c r="E56" s="351"/>
      <c r="F56" s="351"/>
      <c r="G56" s="351"/>
      <c r="H56" s="348" t="str">
        <f>'CONTACT INFORMATION'!$A$24</f>
        <v>Plumas</v>
      </c>
      <c r="I56" s="348"/>
      <c r="J56" s="349"/>
    </row>
    <row r="57" spans="1:10" x14ac:dyDescent="0.2">
      <c r="A57" s="162"/>
      <c r="B57" s="162"/>
      <c r="C57" s="162"/>
      <c r="D57" s="162"/>
      <c r="E57" s="162"/>
      <c r="F57" s="162"/>
      <c r="G57" s="162"/>
      <c r="H57" s="162"/>
      <c r="I57" s="162"/>
      <c r="J57" s="162"/>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t="s">
        <v>949</v>
      </c>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t="s">
        <v>517</v>
      </c>
      <c r="F61" s="536"/>
      <c r="G61" s="536"/>
      <c r="H61" s="536"/>
      <c r="I61" s="536"/>
      <c r="J61" s="537"/>
    </row>
    <row r="62" spans="1:10" x14ac:dyDescent="0.2">
      <c r="A62" s="156"/>
      <c r="B62" s="207"/>
      <c r="C62" s="207"/>
      <c r="D62" s="207"/>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t="s">
        <v>962</v>
      </c>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Plumas</v>
      </c>
      <c r="I112" s="348"/>
      <c r="J112" s="349"/>
    </row>
    <row r="113" spans="1:10" x14ac:dyDescent="0.2">
      <c r="A113" s="162"/>
      <c r="B113" s="162"/>
      <c r="C113" s="162"/>
      <c r="D113" s="162"/>
      <c r="E113" s="162"/>
      <c r="F113" s="162"/>
      <c r="G113" s="162"/>
      <c r="H113" s="162"/>
      <c r="I113" s="162"/>
      <c r="J113" s="162"/>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6"/>
      <c r="B118" s="207"/>
      <c r="C118" s="207"/>
      <c r="D118" s="207"/>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Plumas</v>
      </c>
      <c r="I167" s="348"/>
      <c r="J167" s="349"/>
    </row>
    <row r="168" spans="1:10" x14ac:dyDescent="0.2">
      <c r="A168" s="162"/>
      <c r="B168" s="162"/>
      <c r="C168" s="162"/>
      <c r="D168" s="162"/>
      <c r="E168" s="162"/>
      <c r="F168" s="162"/>
      <c r="G168" s="162"/>
      <c r="H168" s="162"/>
      <c r="I168" s="162"/>
      <c r="J168" s="162"/>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6"/>
      <c r="B173" s="207"/>
      <c r="C173" s="207"/>
      <c r="D173" s="207"/>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Plumas</v>
      </c>
      <c r="I222" s="348"/>
      <c r="J222" s="349"/>
    </row>
    <row r="223" spans="1:10" x14ac:dyDescent="0.2">
      <c r="A223" s="162"/>
      <c r="B223" s="162"/>
      <c r="C223" s="162"/>
      <c r="D223" s="162"/>
      <c r="E223" s="162"/>
      <c r="F223" s="162"/>
      <c r="G223" s="162"/>
      <c r="H223" s="162"/>
      <c r="I223" s="162"/>
      <c r="J223" s="162"/>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6"/>
      <c r="B228" s="207"/>
      <c r="C228" s="207"/>
      <c r="D228" s="207"/>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Plumas</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2"/>
      <c r="B329" s="222"/>
      <c r="C329" s="222"/>
      <c r="D329" s="222"/>
      <c r="E329" s="222"/>
      <c r="F329" s="222"/>
      <c r="G329" s="222"/>
      <c r="H329" s="222"/>
      <c r="I329" s="222"/>
      <c r="J329" s="222"/>
    </row>
    <row r="330" spans="1:10" ht="15.75" x14ac:dyDescent="0.25">
      <c r="A330" s="350" t="s">
        <v>848</v>
      </c>
      <c r="B330" s="351"/>
      <c r="C330" s="351"/>
      <c r="D330" s="351"/>
      <c r="E330" s="351"/>
      <c r="F330" s="351"/>
      <c r="G330" s="351"/>
      <c r="H330" s="348" t="str">
        <f>'CONTACT INFORMATION'!$A$24</f>
        <v>Plumas</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Plumas</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6"/>
      <c r="B437" s="186"/>
      <c r="C437" s="186"/>
      <c r="D437" s="186"/>
      <c r="E437" s="186"/>
      <c r="F437" s="186"/>
      <c r="G437" s="186"/>
      <c r="H437" s="186"/>
      <c r="I437" s="186"/>
      <c r="J437" s="186"/>
    </row>
    <row r="438" spans="1:10" ht="15.75" x14ac:dyDescent="0.25">
      <c r="A438" s="350" t="s">
        <v>848</v>
      </c>
      <c r="B438" s="351"/>
      <c r="C438" s="351"/>
      <c r="D438" s="351"/>
      <c r="E438" s="351"/>
      <c r="F438" s="351"/>
      <c r="G438" s="351"/>
      <c r="H438" s="348" t="str">
        <f>'CONTACT INFORMATION'!$A$24</f>
        <v>Plumas</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6"/>
      <c r="B491" s="186"/>
      <c r="C491" s="186"/>
      <c r="D491" s="186"/>
      <c r="E491" s="186"/>
      <c r="F491" s="186"/>
      <c r="G491" s="186"/>
      <c r="H491" s="186"/>
      <c r="I491" s="186"/>
      <c r="J491" s="186"/>
    </row>
    <row r="492" spans="1:10" ht="15.75" x14ac:dyDescent="0.25">
      <c r="A492" s="350" t="s">
        <v>848</v>
      </c>
      <c r="B492" s="351"/>
      <c r="C492" s="351"/>
      <c r="D492" s="351"/>
      <c r="E492" s="351"/>
      <c r="F492" s="351"/>
      <c r="G492" s="351"/>
      <c r="H492" s="348" t="str">
        <f>'CONTACT INFORMATION'!$A$24</f>
        <v>Plumas</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6"/>
      <c r="B545" s="186"/>
      <c r="C545" s="186"/>
      <c r="D545" s="186"/>
      <c r="E545" s="186"/>
      <c r="F545" s="186"/>
      <c r="G545" s="186"/>
      <c r="H545" s="186"/>
      <c r="I545" s="186"/>
      <c r="J545" s="186"/>
    </row>
    <row r="546" spans="1:10" ht="15.75" x14ac:dyDescent="0.25">
      <c r="A546" s="350" t="s">
        <v>848</v>
      </c>
      <c r="B546" s="351"/>
      <c r="C546" s="351"/>
      <c r="D546" s="351"/>
      <c r="E546" s="351"/>
      <c r="F546" s="351"/>
      <c r="G546" s="351"/>
      <c r="H546" s="348" t="str">
        <f>'CONTACT INFORMATION'!$A$24</f>
        <v>Plumas</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6"/>
      <c r="B599" s="186"/>
      <c r="C599" s="186"/>
      <c r="D599" s="186"/>
      <c r="E599" s="186"/>
      <c r="F599" s="186"/>
      <c r="G599" s="186"/>
      <c r="H599" s="186"/>
      <c r="I599" s="186"/>
      <c r="J599" s="186"/>
    </row>
    <row r="600" spans="1:10" ht="15.75" x14ac:dyDescent="0.25">
      <c r="A600" s="350" t="s">
        <v>848</v>
      </c>
      <c r="B600" s="351"/>
      <c r="C600" s="351"/>
      <c r="D600" s="351"/>
      <c r="E600" s="351"/>
      <c r="F600" s="351"/>
      <c r="G600" s="351"/>
      <c r="H600" s="348" t="str">
        <f>'CONTACT INFORMATION'!$A$24</f>
        <v>Plumas</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6"/>
      <c r="B653" s="186"/>
      <c r="C653" s="186"/>
      <c r="D653" s="186"/>
      <c r="E653" s="186"/>
      <c r="F653" s="186"/>
      <c r="G653" s="186"/>
      <c r="H653" s="186"/>
      <c r="I653" s="186"/>
      <c r="J653" s="186"/>
    </row>
    <row r="654" spans="1:10" ht="15.75" x14ac:dyDescent="0.25">
      <c r="A654" s="350" t="s">
        <v>848</v>
      </c>
      <c r="B654" s="351"/>
      <c r="C654" s="351"/>
      <c r="D654" s="351"/>
      <c r="E654" s="351"/>
      <c r="F654" s="351"/>
      <c r="G654" s="351"/>
      <c r="H654" s="348" t="str">
        <f>'CONTACT INFORMATION'!$A$24</f>
        <v>Plumas</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Plumas</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Plumas</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Plumas</v>
      </c>
      <c r="I3" s="578"/>
      <c r="J3" s="579"/>
    </row>
    <row r="4" spans="1:10" s="1" customFormat="1" ht="15.75" x14ac:dyDescent="0.25">
      <c r="A4" s="146"/>
      <c r="B4" s="146"/>
      <c r="C4" s="146"/>
      <c r="D4" s="146"/>
      <c r="E4" s="146"/>
      <c r="F4" s="146"/>
      <c r="G4" s="146"/>
      <c r="H4" s="171"/>
      <c r="I4" s="171"/>
      <c r="J4" s="171"/>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2">
        <f>'REPORT 1'!$I$16</f>
        <v>36</v>
      </c>
      <c r="E10" s="130"/>
      <c r="F10" s="39"/>
      <c r="G10" s="569" t="s">
        <v>847</v>
      </c>
      <c r="H10" s="569"/>
      <c r="I10" s="572"/>
      <c r="J10" s="173">
        <f>'REPORT 1'!$I$27</f>
        <v>36</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2">
        <f>'REPORT 3'!$J$9</f>
        <v>21</v>
      </c>
      <c r="E17" s="39"/>
      <c r="F17" s="39"/>
      <c r="G17" s="564" t="s">
        <v>847</v>
      </c>
      <c r="H17" s="564"/>
      <c r="I17" s="565"/>
      <c r="J17" s="172">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2">
        <f>'REPORT 3'!$J$26</f>
        <v>11</v>
      </c>
      <c r="E21" s="39"/>
      <c r="F21" s="39"/>
      <c r="G21" s="564" t="s">
        <v>847</v>
      </c>
      <c r="H21" s="564"/>
      <c r="I21" s="565"/>
      <c r="J21" s="172">
        <f>'REPORT 3'!$J$44</f>
        <v>0</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0" t="s">
        <v>827</v>
      </c>
      <c r="G27" s="566" t="s">
        <v>829</v>
      </c>
      <c r="H27" s="566"/>
      <c r="I27" s="567"/>
      <c r="J27" s="170" t="s">
        <v>827</v>
      </c>
    </row>
    <row r="28" spans="1:10" ht="15" customHeight="1" x14ac:dyDescent="0.25">
      <c r="D28" s="174">
        <f>'ARREST REPORT'!$G$12</f>
        <v>30</v>
      </c>
      <c r="G28" s="564" t="s">
        <v>847</v>
      </c>
      <c r="H28" s="564"/>
      <c r="I28" s="565"/>
      <c r="J28" s="174">
        <f>'ARREST REPORT'!$G$18</f>
        <v>30</v>
      </c>
    </row>
    <row r="31" spans="1:10" ht="15" x14ac:dyDescent="0.25">
      <c r="G31" s="566" t="s">
        <v>816</v>
      </c>
      <c r="H31" s="566"/>
      <c r="I31" s="567"/>
      <c r="J31" s="170" t="s">
        <v>827</v>
      </c>
    </row>
    <row r="32" spans="1:10" s="1" customFormat="1" ht="15" x14ac:dyDescent="0.25">
      <c r="G32" s="564" t="s">
        <v>847</v>
      </c>
      <c r="H32" s="564"/>
      <c r="I32" s="565"/>
      <c r="J32" s="174">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Miguel Herrera</cp:lastModifiedBy>
  <cp:lastPrinted>2018-08-28T17:54:34Z</cp:lastPrinted>
  <dcterms:created xsi:type="dcterms:W3CDTF">2010-06-09T19:05:00Z</dcterms:created>
  <dcterms:modified xsi:type="dcterms:W3CDTF">2021-10-01T15:43:44Z</dcterms:modified>
</cp:coreProperties>
</file>