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fbuenafe\Desktop\"/>
    </mc:Choice>
  </mc:AlternateContent>
  <xr:revisionPtr revIDLastSave="0" documentId="13_ncr:1_{EFC1D685-5CFC-4F1B-BB9F-D7F60CB402B0}"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0370" yWindow="-2385"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1'!$A$1:$O$45</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3" i="7" l="1"/>
  <c r="H865" i="7"/>
  <c r="H807" i="7"/>
  <c r="H749" i="7"/>
  <c r="H691" i="7"/>
  <c r="H633" i="7"/>
  <c r="H575" i="7"/>
  <c r="H517" i="7"/>
  <c r="H459" i="7"/>
  <c r="H401" i="7"/>
  <c r="H343" i="7"/>
  <c r="H286" i="7"/>
  <c r="H230" i="7"/>
  <c r="H177" i="7"/>
  <c r="H125" i="7"/>
  <c r="G12" i="43" l="1"/>
  <c r="D28" i="38" s="1"/>
  <c r="G18" i="43"/>
  <c r="J28" i="38" s="1"/>
  <c r="I940" i="7" l="1"/>
  <c r="G940" i="7"/>
  <c r="E940" i="7"/>
  <c r="I882" i="7"/>
  <c r="G882" i="7"/>
  <c r="E882" i="7"/>
  <c r="I824" i="7"/>
  <c r="G824" i="7"/>
  <c r="E824" i="7"/>
  <c r="I766" i="7"/>
  <c r="G766" i="7"/>
  <c r="E766" i="7"/>
  <c r="I708" i="7"/>
  <c r="G708" i="7"/>
  <c r="E708" i="7"/>
  <c r="I650" i="7"/>
  <c r="G650" i="7"/>
  <c r="E650" i="7"/>
  <c r="I592" i="7"/>
  <c r="G592" i="7"/>
  <c r="E592" i="7"/>
  <c r="I534" i="7"/>
  <c r="G534" i="7"/>
  <c r="E534" i="7"/>
  <c r="I476" i="7"/>
  <c r="G476" i="7"/>
  <c r="E476" i="7"/>
  <c r="I418" i="7"/>
  <c r="G418" i="7"/>
  <c r="E418" i="7"/>
  <c r="I360" i="7"/>
  <c r="G360" i="7"/>
  <c r="E360" i="7"/>
  <c r="I303" i="7"/>
  <c r="G303" i="7"/>
  <c r="E303" i="7"/>
  <c r="I247" i="7"/>
  <c r="G247" i="7"/>
  <c r="E247" i="7"/>
  <c r="J26" i="37" l="1"/>
  <c r="D21" i="38" s="1"/>
  <c r="H1" i="39" l="1"/>
  <c r="H3" i="38" l="1"/>
  <c r="H65" i="7"/>
  <c r="J44" i="37"/>
  <c r="J21" i="38" s="1"/>
  <c r="J34" i="37"/>
  <c r="J17" i="38" s="1"/>
  <c r="J9" i="37"/>
  <c r="D17" i="38" s="1"/>
  <c r="I27" i="36" l="1"/>
  <c r="J10" i="38" s="1"/>
  <c r="D10" i="38"/>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<sst xmlns="http://schemas.openxmlformats.org/spreadsheetml/2006/main" count="2393" uniqueCount="949">
  <si>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</si>
  <si>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</si>
  <si>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</si>
  <si>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</si>
  <si>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</si>
  <si>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</si>
  <si>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</si>
  <si>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</si>
  <si>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</si>
  <si>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</si>
  <si>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</si>
  <si>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</si>
  <si>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</si>
  <si>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</si>
  <si>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</si>
  <si>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</si>
  <si>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</si>
  <si>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</si>
  <si>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</si>
  <si>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</si>
  <si>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</si>
  <si>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</si>
  <si>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</si>
  <si>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</si>
  <si>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</si>
  <si>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</si>
  <si>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</si>
  <si>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</si>
  <si>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</si>
  <si>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</si>
  <si>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</si>
  <si>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</si>
  <si>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</si>
  <si>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</si>
  <si>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</si>
  <si>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</si>
  <si>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</si>
  <si>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</si>
  <si>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</si>
  <si>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</si>
  <si>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</si>
  <si>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</si>
  <si>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</si>
  <si>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</si>
  <si>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</si>
  <si>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</si>
  <si>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</si>
  <si>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</si>
  <si>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</si>
  <si>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</si>
  <si>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</si>
  <si>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</si>
  <si>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</si>
  <si>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</si>
  <si>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</si>
  <si>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</si>
  <si>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</si>
  <si>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</si>
  <si>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</si>
  <si>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</si>
  <si>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</si>
  <si>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</si>
  <si>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</si>
  <si>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</si>
  <si>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</si>
  <si>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</si>
  <si>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</si>
  <si>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</si>
  <si>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</si>
  <si>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</si>
  <si>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</si>
  <si>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</si>
  <si>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</si>
  <si>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</si>
  <si>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</si>
  <si>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</si>
  <si>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</si>
  <si>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</si>
  <si>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</si>
  <si>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</si>
  <si>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</si>
  <si>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</si>
  <si>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</si>
  <si>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</si>
  <si>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</si>
  <si>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</si>
  <si>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</si>
  <si>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</si>
  <si>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</si>
  <si>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</si>
  <si>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</si>
  <si>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</si>
  <si>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</si>
  <si>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</si>
  <si>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</si>
  <si>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</si>
  <si>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</si>
  <si>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</si>
  <si>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</si>
  <si>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</si>
  <si>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</si>
  <si>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</si>
  <si>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</si>
  <si>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</si>
  <si>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</si>
  <si>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</si>
  <si>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</si>
  <si>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</si>
  <si>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</si>
  <si>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</si>
  <si>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</si>
  <si>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</si>
  <si>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</si>
  <si>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</si>
  <si>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</si>
  <si>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</si>
  <si>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</si>
  <si>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</si>
  <si>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</si>
  <si>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</si>
  <si>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</si>
  <si>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</si>
  <si>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</si>
  <si>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</si>
  <si>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</si>
  <si>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</si>
  <si>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</si>
  <si>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</si>
  <si>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</si>
  <si>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</si>
  <si>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</si>
  <si>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</si>
  <si>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</si>
  <si>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</si>
  <si>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</si>
  <si>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</si>
  <si>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</si>
  <si>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</si>
  <si>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</si>
  <si>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</si>
  <si>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</si>
  <si>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</si>
  <si>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</si>
  <si>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</si>
  <si>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</si>
  <si>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</si>
  <si>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</si>
  <si>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</si>
  <si>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</si>
  <si>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</si>
  <si>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</si>
  <si>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</si>
  <si>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</si>
  <si>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</si>
  <si>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</si>
  <si>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</si>
  <si>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</si>
  <si>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</si>
  <si>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</si>
  <si>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</si>
  <si>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</si>
  <si>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</si>
  <si>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</si>
  <si>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</si>
  <si>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</si>
  <si>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</si>
  <si>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</si>
  <si>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</si>
  <si>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</si>
  <si>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</si>
  <si>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</si>
  <si>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</si>
  <si>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</si>
  <si>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</si>
  <si>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</si>
  <si>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</si>
  <si>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</si>
  <si>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</si>
  <si>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</si>
  <si>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</si>
  <si>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</si>
  <si>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</si>
  <si>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</si>
  <si>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</si>
  <si>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</si>
  <si>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</si>
  <si>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</si>
  <si>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</si>
  <si>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</si>
  <si>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</si>
  <si>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</si>
  <si>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</si>
  <si>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</si>
  <si>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</si>
  <si>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</si>
  <si>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</si>
  <si>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</si>
  <si>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</si>
  <si>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</si>
  <si>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</si>
  <si>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</si>
  <si>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</si>
  <si>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</si>
  <si>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</si>
  <si>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</si>
  <si>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</si>
  <si>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</si>
  <si>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</si>
  <si>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</si>
  <si>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</si>
  <si>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</si>
  <si>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</si>
  <si>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</si>
  <si>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</si>
  <si>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</si>
  <si>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</si>
  <si>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</si>
  <si>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</si>
  <si>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</si>
  <si>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</si>
  <si>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</si>
  <si>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</si>
  <si>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</si>
  <si>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</si>
  <si>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</si>
  <si>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</si>
  <si>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</si>
  <si>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</si>
  <si>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</si>
  <si>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</si>
  <si>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</si>
  <si>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</si>
  <si>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</si>
  <si>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</si>
  <si>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</si>
  <si>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</si>
  <si>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</si>
  <si>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</si>
  <si>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</si>
  <si>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</si>
  <si>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</si>
  <si>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</si>
  <si>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</si>
  <si>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</si>
  <si>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</si>
  <si>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</si>
  <si>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</si>
  <si>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</si>
  <si>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</si>
  <si>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</si>
  <si>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</si>
  <si>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</si>
  <si>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</si>
  <si>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</si>
  <si>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</si>
  <si>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</si>
  <si>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</si>
  <si>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</si>
  <si>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</si>
  <si>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</si>
  <si>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</si>
  <si>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</si>
  <si>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</si>
  <si>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</si>
  <si>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</si>
  <si>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</si>
  <si>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</si>
  <si>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</si>
  <si>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</si>
  <si>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</si>
  <si>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</si>
  <si>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</si>
  <si>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</si>
  <si>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</si>
  <si>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</si>
  <si>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</si>
  <si>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</si>
  <si>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</si>
  <si>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</si>
  <si>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</si>
  <si>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</si>
  <si>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</si>
  <si>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</si>
  <si>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</si>
  <si>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</si>
  <si>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</si>
  <si>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</si>
  <si>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</si>
  <si>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</si>
  <si>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</si>
  <si>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</si>
  <si>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</si>
  <si>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</si>
  <si>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</si>
  <si>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</si>
  <si>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</si>
  <si>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</si>
  <si>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</si>
  <si>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</si>
  <si>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</si>
  <si>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</si>
  <si>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</si>
  <si>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</si>
  <si>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</si>
  <si>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</si>
  <si>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</si>
  <si>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</si>
  <si>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</si>
  <si>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</si>
  <si>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</si>
  <si>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</si>
  <si>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</si>
  <si>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</si>
  <si>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</si>
  <si>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</si>
  <si>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</si>
  <si>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</si>
  <si>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</si>
  <si>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</si>
  <si>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</si>
  <si>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</si>
  <si>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</si>
  <si>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</si>
  <si>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</si>
  <si>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</si>
  <si>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</si>
  <si>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</si>
  <si>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</si>
  <si>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</si>
  <si>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</si>
  <si>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</si>
  <si>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</si>
  <si>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</si>
  <si>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</si>
  <si>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</si>
  <si>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</si>
  <si>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</si>
  <si>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</si>
  <si>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</si>
  <si>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</si>
  <si>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</si>
  <si>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</si>
  <si>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</si>
  <si>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</si>
  <si>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</si>
  <si>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</si>
  <si>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</si>
  <si>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</si>
  <si>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</si>
  <si>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</si>
  <si>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</si>
  <si>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</si>
  <si>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</si>
  <si>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</si>
  <si>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</si>
  <si>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</si>
  <si>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</si>
  <si>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</si>
  <si>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</si>
  <si>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</si>
  <si>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</si>
  <si>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</si>
  <si>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</si>
  <si>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</si>
  <si>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</si>
  <si>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</si>
  <si>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</si>
  <si>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</si>
  <si>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</si>
  <si>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</si>
  <si>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</si>
  <si>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</si>
  <si>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</si>
  <si>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</si>
  <si>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</si>
  <si>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</si>
  <si>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</si>
  <si>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</si>
  <si>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</si>
  <si>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</si>
  <si>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</si>
  <si>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</si>
  <si>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</si>
  <si>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</si>
  <si>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</si>
  <si>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</si>
  <si>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</si>
  <si>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</si>
  <si>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</si>
  <si>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</si>
  <si>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</si>
  <si>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</si>
  <si>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</si>
  <si>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</si>
  <si>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</si>
  <si>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</si>
  <si>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</si>
  <si>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</si>
  <si>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</si>
  <si>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</si>
  <si>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</si>
  <si>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</si>
  <si>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</si>
  <si>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</si>
  <si>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</si>
  <si>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</si>
  <si>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</si>
  <si>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</si>
  <si>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</si>
  <si>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</si>
  <si>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</si>
  <si>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</si>
  <si>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</si>
  <si>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</si>
  <si>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</si>
  <si>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</si>
  <si>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</si>
  <si>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</si>
  <si>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</si>
  <si>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</si>
  <si>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</si>
  <si>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</si>
  <si>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</si>
  <si>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</si>
  <si>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</si>
  <si>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</si>
  <si>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</si>
  <si>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</si>
  <si>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</si>
  <si>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</si>
  <si>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</si>
  <si>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</si>
  <si>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</si>
  <si>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</si>
  <si>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</si>
  <si>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</si>
  <si>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</si>
  <si>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</si>
  <si>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</si>
  <si>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</si>
  <si>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</si>
  <si>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</si>
  <si>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</si>
  <si>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</si>
  <si>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</si>
  <si>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</si>
  <si>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</si>
  <si>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</si>
  <si>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</si>
  <si>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</si>
  <si>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</si>
  <si>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</si>
  <si>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</si>
  <si>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</si>
  <si>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</si>
  <si>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</si>
  <si>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</si>
  <si>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</si>
  <si>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</si>
  <si>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</si>
  <si>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</si>
  <si>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</si>
  <si>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</si>
  <si>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</si>
  <si>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</si>
  <si>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</si>
  <si>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</si>
  <si>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</si>
  <si>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</si>
  <si>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</si>
  <si>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</si>
  <si>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</si>
  <si>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</si>
  <si>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</si>
  <si>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</si>
  <si>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</si>
  <si>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</si>
  <si>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</si>
  <si>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</si>
  <si>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</si>
  <si>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</si>
  <si>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</si>
  <si>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</si>
  <si>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</si>
  <si>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</si>
  <si>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</si>
  <si>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</si>
  <si>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</si>
  <si>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</si>
  <si>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</si>
  <si>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</si>
  <si>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</si>
  <si>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</si>
  <si>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</si>
  <si>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</si>
  <si>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</si>
  <si>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</si>
  <si>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</si>
  <si>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</si>
  <si>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</si>
  <si>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</si>
  <si>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</si>
  <si>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</si>
  <si>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</si>
  <si>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</si>
  <si>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</si>
  <si>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</si>
  <si>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</si>
  <si>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</si>
  <si>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</si>
  <si>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</si>
  <si>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</si>
  <si>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</si>
  <si>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</si>
  <si>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</si>
  <si>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</si>
  <si>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</si>
  <si>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</si>
  <si>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</si>
  <si>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</si>
  <si>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</si>
  <si>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</si>
  <si>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</si>
  <si>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</si>
  <si>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</si>
  <si>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</si>
  <si>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</si>
  <si>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</si>
  <si>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</si>
  <si>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</si>
  <si>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</si>
  <si>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</si>
  <si>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</si>
  <si>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</si>
  <si>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</si>
  <si>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</si>
  <si>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</si>
  <si>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</si>
  <si>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</si>
  <si>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</si>
  <si>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</si>
  <si>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</si>
  <si>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</si>
  <si>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</si>
  <si>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</si>
  <si>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</si>
  <si>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</si>
  <si>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</si>
  <si>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</si>
  <si>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</si>
  <si>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</si>
  <si>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</si>
  <si>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</si>
  <si>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</si>
  <si>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</si>
  <si>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</si>
  <si>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</si>
  <si>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</si>
  <si>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</si>
  <si>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</si>
  <si>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</si>
  <si>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</si>
  <si>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</si>
  <si>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</si>
  <si>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</si>
  <si>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</si>
  <si>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</si>
  <si>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</si>
  <si>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</si>
  <si>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</si>
  <si>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</si>
  <si>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</si>
  <si>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</si>
  <si>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</si>
  <si>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</si>
  <si>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</si>
  <si>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</si>
  <si>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</si>
  <si>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</si>
  <si>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</si>
  <si>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</si>
  <si>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</si>
  <si>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</si>
  <si>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</si>
  <si>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</si>
  <si>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</si>
  <si>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</si>
  <si>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</si>
  <si>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</si>
  <si>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</si>
  <si>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</si>
  <si>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</si>
  <si>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</si>
  <si>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</si>
  <si>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</si>
  <si>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</si>
  <si>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</si>
  <si>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</si>
  <si>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</si>
  <si>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</si>
  <si>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</si>
  <si>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</si>
  <si>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</si>
  <si>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</si>
  <si>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</si>
  <si>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</si>
  <si>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</si>
  <si>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</si>
  <si>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</si>
  <si>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</si>
  <si>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</si>
  <si>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</si>
  <si>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</si>
  <si>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</si>
  <si>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</si>
  <si>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</si>
  <si>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</si>
  <si>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</si>
  <si>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</si>
  <si>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</si>
  <si>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</si>
  <si>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</si>
  <si>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</si>
  <si>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</si>
  <si>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</si>
  <si>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</si>
  <si>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</si>
  <si>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</si>
  <si>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</si>
  <si>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</si>
  <si>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</si>
  <si>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</si>
  <si>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</si>
  <si>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</si>
  <si>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</si>
  <si>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</si>
  <si>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</si>
  <si>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</si>
  <si>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</si>
  <si>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</si>
  <si>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</si>
  <si>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</si>
  <si>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</si>
  <si>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</si>
  <si>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</si>
  <si>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</si>
  <si>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</si>
  <si>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</si>
  <si>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</si>
  <si>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</si>
  <si>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</si>
  <si>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</si>
  <si>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</si>
  <si>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</si>
  <si>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</si>
  <si>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</si>
  <si>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</si>
  <si>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</si>
  <si>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</si>
  <si>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</si>
  <si>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</si>
  <si>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</si>
  <si>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</si>
  <si>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</si>
  <si>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</si>
  <si>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</si>
  <si>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</si>
  <si>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</si>
  <si>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</si>
  <si>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</si>
  <si>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</si>
  <si>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</si>
  <si>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</si>
  <si>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</si>
  <si>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</si>
  <si>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</si>
  <si>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</si>
  <si>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</si>
  <si>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</si>
  <si>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</si>
  <si>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</si>
  <si>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</si>
  <si>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</si>
  <si>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</si>
  <si>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</si>
  <si>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</si>
  <si>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</si>
  <si>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</si>
  <si>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</si>
  <si>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</si>
  <si>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</si>
  <si>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</si>
  <si>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</si>
  <si>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</si>
  <si>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</si>
  <si>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</si>
  <si>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</si>
  <si>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</si>
  <si>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</si>
  <si>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</si>
  <si>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</si>
  <si>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</si>
  <si>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</si>
  <si>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</si>
  <si>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</si>
  <si>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</si>
  <si>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</si>
  <si>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</si>
  <si>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</si>
  <si>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</si>
  <si>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</si>
  <si>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</si>
  <si>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</si>
  <si>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</si>
  <si>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</si>
  <si>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</si>
  <si>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</si>
  <si>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</si>
  <si>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</si>
  <si>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</si>
  <si>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</si>
  <si>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</si>
  <si>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</si>
  <si>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</si>
  <si>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</si>
  <si>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</si>
  <si>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</si>
  <si>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</si>
  <si>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</si>
  <si>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</si>
  <si>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</si>
  <si>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</si>
  <si>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</si>
  <si>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</si>
  <si>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</si>
  <si>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</si>
  <si>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</si>
  <si>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</si>
  <si>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</si>
  <si>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</si>
  <si>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</si>
  <si>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</si>
  <si>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</si>
  <si>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</si>
  <si>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</si>
  <si>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</si>
  <si>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</si>
  <si>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</si>
  <si>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</si>
  <si>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</si>
  <si>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</si>
  <si>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</si>
  <si>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</si>
  <si>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</si>
  <si>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</si>
  <si>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</si>
  <si>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</si>
  <si>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</si>
  <si>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</si>
  <si>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</si>
  <si>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</si>
  <si>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</si>
  <si>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</si>
  <si>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</si>
  <si>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</si>
  <si>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</si>
  <si>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</si>
  <si>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</si>
  <si>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</si>
  <si>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</si>
  <si>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</si>
  <si>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</si>
  <si>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</si>
  <si>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</si>
  <si>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</si>
  <si>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</si>
  <si>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</si>
  <si>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</si>
  <si>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</si>
  <si>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</si>
  <si>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</si>
  <si>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</si>
  <si>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</si>
  <si>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</si>
  <si>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</si>
  <si>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</si>
  <si>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</si>
  <si>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</si>
  <si>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</si>
  <si>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</si>
  <si>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</si>
  <si>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</si>
  <si>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</si>
  <si>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</si>
  <si>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</si>
  <si>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</si>
  <si>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</si>
  <si>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</si>
  <si>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</si>
  <si>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</si>
  <si>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</si>
  <si>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</si>
  <si>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</si>
  <si>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</si>
  <si>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</si>
  <si>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</si>
  <si>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</si>
  <si>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</si>
  <si>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</si>
  <si>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</si>
  <si>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</si>
  <si>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</si>
  <si>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</si>
  <si>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</si>
  <si>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</si>
  <si>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</si>
  <si>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</si>
  <si>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</si>
  <si>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</si>
  <si>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</si>
  <si>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</si>
  <si>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</si>
  <si>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</si>
  <si>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</si>
  <si>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</si>
  <si>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</si>
  <si>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</si>
  <si>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</si>
  <si>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</si>
  <si>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</si>
  <si>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</si>
  <si>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</si>
  <si>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</si>
  <si>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</si>
  <si>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</si>
  <si>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</si>
  <si>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</si>
  <si>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</si>
  <si>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</si>
  <si>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</si>
  <si>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</si>
  <si>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</si>
  <si>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</si>
  <si>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</si>
  <si>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</si>
  <si>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</si>
  <si>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</si>
  <si>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</si>
  <si>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</si>
  <si>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</si>
  <si>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</si>
  <si>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</si>
  <si>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</si>
  <si>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</si>
  <si>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</si>
  <si>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</si>
  <si>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</si>
  <si>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</si>
  <si>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</si>
  <si>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</si>
  <si>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</si>
  <si>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</si>
  <si>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</si>
  <si>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</si>
  <si>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</si>
  <si>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</si>
  <si>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</si>
  <si>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</si>
  <si>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</si>
  <si>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</si>
  <si>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</si>
  <si>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</si>
  <si>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</si>
  <si>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</si>
  <si>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</si>
  <si>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</si>
  <si>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</si>
  <si>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</si>
  <si>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</si>
  <si>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</si>
  <si>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</si>
  <si>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</si>
  <si>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</si>
  <si>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</si>
  <si>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</si>
  <si>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</si>
  <si>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</si>
  <si>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</si>
  <si>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</si>
  <si>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</si>
  <si>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</si>
  <si>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</si>
  <si>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</si>
  <si>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</si>
  <si>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</si>
  <si>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</si>
  <si>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</si>
  <si>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</si>
  <si>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</si>
  <si>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</si>
  <si>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</si>
  <si>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</si>
  <si>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</si>
  <si>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</si>
  <si>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</si>
  <si>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</si>
  <si>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</si>
  <si>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</si>
  <si>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</si>
  <si>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</si>
  <si>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</si>
  <si>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</si>
  <si>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</si>
  <si>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</si>
  <si>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</si>
  <si>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</si>
  <si>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</si>
  <si>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</si>
  <si>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</si>
  <si>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</si>
  <si>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</si>
  <si>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</si>
  <si>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</si>
  <si>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</si>
  <si>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</si>
  <si>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</si>
  <si>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</si>
  <si>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</si>
  <si>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</si>
  <si>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NAPA</t>
  </si>
  <si>
    <t>KRISTIN WEEK</t>
  </si>
  <si>
    <t>CHIEF DEPUTY PROBATION OFFICER</t>
  </si>
  <si>
    <t>707.299.1614</t>
  </si>
  <si>
    <t>FERLYN BUENAFE</t>
  </si>
  <si>
    <t>STAFF SERVICES MANAGER</t>
  </si>
  <si>
    <t>707.253.4126</t>
  </si>
  <si>
    <t>ferlyn.buenafe@countyofnapa.org</t>
  </si>
  <si>
    <t>Intensive Supervision Services Program</t>
  </si>
  <si>
    <t>Juvenile Probation Services Program (JPSP)</t>
  </si>
  <si>
    <t>Outpatient Substance Abuse Treatment Program</t>
  </si>
  <si>
    <t>Pro Social Skills Training</t>
  </si>
  <si>
    <t>Evening Report Center(ERC)</t>
  </si>
  <si>
    <t>kristin.week@countyofnapa.org</t>
  </si>
  <si>
    <t>The Evening Reporting Center (ERC) serves medium to high risk youth between the ages of 14-17 years old. The ERC is a collaborative program between the Probation Department and Aldea Children and Family Services, a local non-profit agency. The program is a community based alternative to detention and provides evidence based programming and pro-social activities after school and into the evening. YOBG funds a 1.0 FTE Probation Officer who coordinates and provides services for the ERC and the Day Reporting Center (DRC). The ERC program is 60 days and youth who complete it receive 50 hours of Cognitive Behavioral Training. The curriculum used in the program addresses job readiness, values, attitudes, choices and behavior. The program offers incentives for positive behavior and youth participate in preparing meals, field trips and art projects. Aldea staff provides counseling for ERC youth and also facilitate cognitive behavior groups. The DRC is scheduled during extended school breaks and summer breaks and offers youth 20 hours of programming. The ERC and DRC has provided intensive services to hundreds of youth in Napa County, with positive outcomes since it began in March 2009.</t>
  </si>
  <si>
    <t xml:space="preserve">The Napa County Probation Intensive Supervision Services Program serves high-risk offenders in the community and those youth returning to the community from out-of- home treatment programs or camp. The program is designed to provide rehabilitative services using the Youth Level of Service/Case Management Inventory (YLS) assessment and individual case plans. One full-time Senior Probation Officer is dedicated to this caseload and is responsible for monitoring high-risk and very high-risk youth who receive intensive supervision. Services are provided in collaboration with mental health therapists and drug and alcohol treatment programs in the County to stabilize youth in the community. The Senior Probation Officer participates in Child and Family Team (CFT) meetings for youth on their caseload. The goal of the CFT is to  bring community supports to one meeting in an effort to identify necessary support services to keep our highest risk youth safely in the community and in the home of their parent or guardian.
Napa County has also used YOBG funding to effectively supervise and provide services to youth in the community who may have otherwise been committed to the Division of Juvenile Justice (DJJ) prior to realignment. Youth who may have previously been sent to DJJ are typically our highest risk youth and require Intensive Supervision Services.  Services provided may include weekly check-ins, evidence based cognitive behavioral programming, Global Positioning Systems (GPS) monitoring and referrals for mental health and substance abuse services when appropriate. 
Napa County has effectively managed the realigned population and committed only two (2) youth to DJJ over the last 12 years. With the implementation of SB 823, the State realigning responsibility to counties for the care and treatment of youth who otherwise would have been adjudicated by a Judge to the DJJ, Napa County will utilize Intensive Supervision Services in the upcoming years to supervise those youth locally, and provide rehabilitative services necessary for their safety and public safety.  The County currently has no youth committed to DJJ. </t>
  </si>
  <si>
    <t>The Juvenile Probation Services Program (JPSP) is a delinquency intervention program. It is designed to increase the competencies of juvenile probationers and their families so youth successfully complete probation, do not re-offend and begin to repair the harm they might have done to a victim. This program is staffed by 2.50 FTE Probation Officers responsible for supervising youth on these caseloads and coordinating with local agencies and other probation programming staff to provide cognitive behavioral services. Youth are provided services based on their risk level and criminogenic needs as identified in their Youth Level of Service/Case Management Inventory (YLS) assessment. JJCPA funding has enhanced the level of support the Probation Department offers youth and families by supporting a Probation Officer who facilitates Children and Family Team (CFT) meetings. CFT's are team-oriented and include the youth, parents, the Probation Officer, a meeting facilitator, community partners and any supportive person the youth identifies and wants to attend. The CFT's respond to family's needs, develop case plans, and provide services as a team. Since we began utilizing CFT's our numbers of youth in out-of-home placement has reduced significantly. 
Napa County Probation also utilizes JJCPA funds to contract with ParentsCan, a non-profit agency providing resources and support to families in Napa. ParentsCan staff works together with trained probation officers to facilitate Parent Project groups to the parents of youth we serve. The Parent Project is a parent training program designed for parents of youth who have challenging behaviors. Together with ParentsCan staff we facilitate four separate parenting groups a year. Each program runs for seven weeks and is facilitated in Spanish and English. In 2021, we used JJCPA funding to increase our contract with ParentsCan for additional services to include a .50 FTE Juvenile Probation Parent Advocate who works in the Juvenile Probation Office. Our Parent Advocate provides culturally and linguistically responsive support services to parents of youth on probation. 
JJCPA also funds a .50 FTE Mental Health Counselor to provide counseling and support services to the youth in the Juvenile Hall. JJCPA funding has also supported increased substance abuse counseling offered to youth on probation in the community and in the Juvenile Hall. These services are provided by Aldea Children and Family Services, a non-profit organization in Napa. Providing these services in Juvenile Hall supports the transition of services to youth when they return to the community.</t>
  </si>
  <si>
    <t>The Outpatient Substance Abuse Treatment (OSAT) program is designed to provide services to probation youth who have been identified and assessed as having substance abuse issues that significantly affect their life. Aldea Children and Family Services, in collaboration with the Napa County Probation Department, provides outpatient substance abuse treatment to appropriate youth. Youth referred to the OSAT program are initially assessed by the Probation Department using the Youth Level of Service/Case Management Inventory (YLS). When determined substance use is a high-risk area for youth, they are referred to Aldea for an individual drug and alcohol assessment to determine the level of treatment the youth needs. While in the program, youth and their families receive the traditional treatment components of assessment, treatment planning, parental support, education and individual and group therapy. The Probation Officer supervising these cases works collaboratively with the substance abuse counselor to support attendance and participation and refers families to additional services if necessary.</t>
  </si>
  <si>
    <t>The overall population of youth on probation in Napa County continues to decrease due in part to the department's utilization of evidence-based programming and pro-social activities. The coordination and implementation of these services has been instrumental to the success of our pro-social programming. YOBG funds a 1.0 FTE Probation Officer assigned as the department's Cognitive Behavioral Coordinator. The position is responsible for coordinating and facilitating numerous cognitive behavioral groups as well as pro-social skills training. Due to COVID-19, we continued to offer virtual groups but moved back to in person group facilitation for some programming in 2021.The Probation Officer assigned to this position facilitated approximately 600 hours of evidenced based programming last year. Some of the groups and services offered to youth included substance abuse education, cyber bullying, anger management, and skill development in the areas of relationships and communication. 
The Probation Officer in this assignment facilitated groups for our probation youth as well as to students enrolled at Napa County's Court and Community School.  The Probation Officer worked with the Napa County Office of Education to identify behavior trends in the classroom that often resulted in truancies, suspensions and new law referrals and offered targeted services for those youth. In light of the shift in the Juvenile Justice System, prevention and diversion programs were created as well. An evidence based Safe Passenger Program was developed for all 8th graders in Napa County as well as diversion programs for youth who came to the attention of the Probation Department and were appropriate for diversion services. In 2021, the department diverted 40 youth from the Juvenile Justice System and offered each of them evidence based programming.</t>
  </si>
  <si>
    <t xml:space="preserve">Napa County has a coordinated approach to address crime and juvenile delinquency and a shared vision of utilizing evidence based practices to provide services to at-risk youth. The County's strategy is to assess the risks and needs of juvenile offenders and apply a multiagency response to put in place necessary supports and programs for youth and families. Napa County Juvenile Probation uses the Youth Level of Service/Case Management Inventory (YLS) to assess the risks/needs of each youth. An individual case plan is then developed to address youth's top criminogenic needs and identify resources that are crucial in reducing recidivism, strengthening families and encouraging connections with pro-social activities in the community. Napa County utilizes JJCPA and YOBG funding to enhance the availability of those resources including mental health services, drug and alcohol counseling, employment readiness and other rehabilitative and supervision services to juvenile offenders. 
One of our largest programs continues to be the Evening Reporting Center (ERC), which is funded by YOBG. The ERC has been a program in Napa County for 13 years. Between March 2009 and December 2021, the Evening Reporting Center and Day Reporting Center (DRC) has provided services to 707 youth, with 531 youth completing the programs. This is a 75% completion rate for youth referred to the program. In 2021, the program served 38 youth and their families. The COVID-19 pandemic continued to impact in person programming and number of youth who attended the ERC last year. 
Since the legislature funded juvenile realignment with the passing of SB 81, Napa County has seen a decline in arrest rates and fewer petitions filed in Juvenile Court. Trends between the year 2011 and 2021 have shown there has been a 77% decrease in petitions filed in the Juvenile Court with a 32% decrease in petitions filed from 2020 to 2021. The services provided using JJCPA-YOBG funding has attributed to that decrease by funding evidence-based services targeted to meet the needs of youth in our County. 
Napa County continues to utilize diversion programs, informal grants of probation and risk/needs assessments to target appropriate services and supervision for youth who enter the Juvenile Justice System. There has been a 75% increase in filed petitions resulting in a youth being placed on informal supervision (WIC 654.2) by the Juvenile Court from 2020 to 2021. This has resulted in a 43% decrease of youth being placed on formal probation (wardship) during the same time frame. Due to the reduced numbers of youth being placed on probation, the youth placed on formal probation tend to be among the highest risk to re-offend and need the most intensive services. JJCPA-YOBG funding has supported the Department in providing Intensive Supervision Services to our highest risk youthful offenders, including specialized caseloads, Child and Family Teaming and enhanced rehabilitative programs, including mental health and drug and alcohol counseling in the Juvenile Hall.
The services we have been able to provide using JJCPA-YOBG funding coupled with our strong collaborative relationships with non-profits and other agencies has increased the amount of rehabilitative services the Probation Department can offer youth on probation and their parents. This approach has supported a steady decline of juvenile arrests, petitions filed with the Juvenile Court and youth under probation supervision. In 2009, over 730 youth were supervised on probation in 2020, the Department supervised 143 youth on formal probation and in 2021, 77 youth were supervised on formal probation. Over the same time span, the Juvenile Hall  average daily population has decreased from 44 youth in 2009 to approximately six (6) youth in 2021. The COVID-19 pandemic likely influenced the trends for youth arrests and petitions filed over the past two (2) years but its actual impact is unknown.  However, it is apparent in Napa County there has been an increase in violent and gun related crimes over the past six (6) months and we will be watching those trends closely to provide the most appropriate services and programs to youth in the year ahead.  This year we have seen our average daily Juvenile Hall population almost double from calendar year 2021, with an average daily Juvenile Hall population between January and August 2022, increasing to approximately 11. With the support of JJCPA-YOBG funding Napa County has been able to implement targeted services to meet the needs of the youth and families we work with and maintain the majority of them in their homes.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</si>
</sst>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286</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285</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343</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343</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342</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401</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401</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400</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400</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459</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459</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458</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458</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515</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515</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517</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517</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516</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516</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575</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575</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574</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574</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631</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631</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633</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633</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632</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632</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689</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689</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691</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691</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690</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690</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747</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747</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749</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749</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748</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748</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805</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805</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807</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807</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806</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806</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863</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863</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865</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864</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864</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921</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921</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923</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923</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922</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erlyn.buenafe@countyofnapa.org" TargetMode="External"/><Relationship Id="rId1" Type="http://schemas.openxmlformats.org/officeDocument/2006/relationships/hyperlink" Target="mailto:kristin.week@countyofnap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16" activePane="bottomLeft" state="frozen"/>
      <selection pane="bottomLeft" activeCell="A24" sqref="A24:E2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929</v>
      </c>
      <c r="B24" s="266"/>
      <c r="C24" s="266"/>
      <c r="D24" s="266"/>
      <c r="E24" s="267"/>
      <c r="F24" s="268">
        <v>44834</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930</v>
      </c>
      <c r="B27" s="252"/>
      <c r="C27" s="252"/>
      <c r="D27" s="252"/>
      <c r="E27" s="253"/>
      <c r="F27" s="251" t="s">
        <v>931</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932</v>
      </c>
      <c r="B29" s="242"/>
      <c r="C29" s="243"/>
      <c r="D29" s="254" t="s">
        <v>942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5" t="s">
        <v>322</v>
      </c>
      <c r="B1" s="586"/>
      <c r="C1" s="586"/>
      <c r="D1" s="586"/>
      <c r="E1" s="586"/>
      <c r="F1" s="586"/>
      <c r="G1" s="586"/>
      <c r="H1" s="586"/>
      <c r="I1" s="586"/>
      <c r="J1" s="587"/>
    </row>
    <row r="2" spans="1:11" x14ac:dyDescent="0.2">
      <c r="A2" s="588" t="s">
        <v>199</v>
      </c>
      <c r="B2" s="589"/>
      <c r="C2" s="589"/>
      <c r="D2" s="589"/>
      <c r="E2" s="589"/>
      <c r="F2" s="589"/>
      <c r="G2" s="589"/>
      <c r="H2" s="589"/>
      <c r="I2" s="589"/>
      <c r="J2" s="590"/>
    </row>
    <row r="3" spans="1:11" x14ac:dyDescent="0.2">
      <c r="A3" s="591"/>
      <c r="B3" s="592"/>
      <c r="C3" s="592"/>
      <c r="D3" s="592"/>
      <c r="E3" s="592"/>
      <c r="F3" s="592"/>
      <c r="G3" s="592"/>
      <c r="H3" s="592"/>
      <c r="I3" s="592"/>
      <c r="J3" s="593"/>
    </row>
    <row r="4" spans="1:11" x14ac:dyDescent="0.2">
      <c r="A4" s="594"/>
      <c r="B4" s="595"/>
      <c r="C4" s="595"/>
      <c r="D4" s="595"/>
      <c r="E4" s="595"/>
      <c r="F4" s="595"/>
      <c r="G4" s="595"/>
      <c r="H4" s="595"/>
      <c r="I4" s="595"/>
      <c r="J4" s="596"/>
    </row>
    <row r="5" spans="1:11" x14ac:dyDescent="0.2">
      <c r="A5" s="6"/>
      <c r="B5" s="7"/>
      <c r="C5" s="7"/>
      <c r="D5" s="7"/>
      <c r="E5" s="7"/>
      <c r="F5" s="7"/>
      <c r="G5" s="7"/>
      <c r="H5" s="7"/>
      <c r="I5" s="7"/>
      <c r="J5" s="8"/>
    </row>
    <row r="6" spans="1:11" x14ac:dyDescent="0.2">
      <c r="A6" s="32"/>
      <c r="B6" s="4"/>
      <c r="C6" s="4"/>
      <c r="D6" s="4"/>
      <c r="E6" s="4"/>
      <c r="F6" s="4"/>
      <c r="G6" s="4"/>
      <c r="H6" s="597" t="s">
        <v>200</v>
      </c>
      <c r="I6" s="597"/>
      <c r="J6" s="598"/>
      <c r="K6" s="3"/>
    </row>
    <row r="7" spans="1:11" x14ac:dyDescent="0.2">
      <c r="A7" s="601" t="s">
        <v>201</v>
      </c>
      <c r="B7" s="602"/>
      <c r="C7" s="602"/>
      <c r="D7" s="602"/>
      <c r="E7" s="602"/>
      <c r="F7" s="602"/>
      <c r="G7" s="602"/>
      <c r="H7" s="599"/>
      <c r="I7" s="599"/>
      <c r="J7" s="600"/>
    </row>
    <row r="8" spans="1:11" x14ac:dyDescent="0.2">
      <c r="A8" s="579" t="s">
        <v>369</v>
      </c>
      <c r="B8" s="580"/>
      <c r="C8" s="580"/>
      <c r="D8" s="580"/>
      <c r="E8" s="580"/>
      <c r="F8" s="580"/>
      <c r="G8" s="581"/>
      <c r="H8" s="5"/>
      <c r="I8" s="33"/>
      <c r="J8" s="5"/>
    </row>
    <row r="9" spans="1:11" x14ac:dyDescent="0.2">
      <c r="A9" s="582" t="s">
        <v>370</v>
      </c>
      <c r="B9" s="583"/>
      <c r="C9" s="583"/>
      <c r="D9" s="583"/>
      <c r="E9" s="583"/>
      <c r="F9" s="583"/>
      <c r="G9" s="584"/>
      <c r="H9" s="5"/>
      <c r="I9" s="34"/>
      <c r="J9" s="5"/>
    </row>
    <row r="10" spans="1:11" x14ac:dyDescent="0.2">
      <c r="A10" s="579" t="s">
        <v>202</v>
      </c>
      <c r="B10" s="580"/>
      <c r="C10" s="580"/>
      <c r="D10" s="580"/>
      <c r="E10" s="580"/>
      <c r="F10" s="580"/>
      <c r="G10" s="581"/>
      <c r="H10" s="5"/>
      <c r="I10" s="33"/>
      <c r="J10" s="5"/>
    </row>
    <row r="11" spans="1:11" x14ac:dyDescent="0.2">
      <c r="A11" s="582" t="s">
        <v>203</v>
      </c>
      <c r="B11" s="583"/>
      <c r="C11" s="583"/>
      <c r="D11" s="583"/>
      <c r="E11" s="583"/>
      <c r="F11" s="583"/>
      <c r="G11" s="584"/>
      <c r="H11" s="5"/>
      <c r="I11" s="34"/>
      <c r="J11" s="5"/>
    </row>
    <row r="12" spans="1:11" x14ac:dyDescent="0.2">
      <c r="A12" s="579" t="s">
        <v>204</v>
      </c>
      <c r="B12" s="580"/>
      <c r="C12" s="580"/>
      <c r="D12" s="580"/>
      <c r="E12" s="580"/>
      <c r="F12" s="580"/>
      <c r="G12" s="581"/>
      <c r="H12" s="5"/>
      <c r="I12" s="33"/>
      <c r="J12" s="5"/>
    </row>
    <row r="13" spans="1:11" x14ac:dyDescent="0.2">
      <c r="A13" s="582" t="s">
        <v>205</v>
      </c>
      <c r="B13" s="583"/>
      <c r="C13" s="583"/>
      <c r="D13" s="583"/>
      <c r="E13" s="583"/>
      <c r="F13" s="583"/>
      <c r="G13" s="584"/>
      <c r="H13" s="5"/>
      <c r="I13" s="34"/>
      <c r="J13" s="5"/>
    </row>
    <row r="14" spans="1:11" x14ac:dyDescent="0.2">
      <c r="A14" s="579" t="s">
        <v>371</v>
      </c>
      <c r="B14" s="580"/>
      <c r="C14" s="580"/>
      <c r="D14" s="580"/>
      <c r="E14" s="580"/>
      <c r="F14" s="580"/>
      <c r="G14" s="581"/>
      <c r="H14" s="5"/>
      <c r="I14" s="33"/>
      <c r="J14" s="5"/>
    </row>
    <row r="15" spans="1:11" x14ac:dyDescent="0.2">
      <c r="A15" s="582" t="s">
        <v>206</v>
      </c>
      <c r="B15" s="583"/>
      <c r="C15" s="583"/>
      <c r="D15" s="583"/>
      <c r="E15" s="583"/>
      <c r="F15" s="583"/>
      <c r="G15" s="584"/>
      <c r="H15" s="5"/>
      <c r="I15" s="34"/>
      <c r="J15" s="5"/>
    </row>
    <row r="16" spans="1:11" x14ac:dyDescent="0.2">
      <c r="A16" s="579" t="s">
        <v>207</v>
      </c>
      <c r="B16" s="580"/>
      <c r="C16" s="580"/>
      <c r="D16" s="580"/>
      <c r="E16" s="580"/>
      <c r="F16" s="580"/>
      <c r="G16" s="581"/>
      <c r="H16" s="5"/>
      <c r="I16" s="33"/>
      <c r="J16" s="5"/>
    </row>
    <row r="17" spans="1:10" x14ac:dyDescent="0.2">
      <c r="A17" s="582" t="s">
        <v>208</v>
      </c>
      <c r="B17" s="583"/>
      <c r="C17" s="583"/>
      <c r="D17" s="583"/>
      <c r="E17" s="583"/>
      <c r="F17" s="583"/>
      <c r="G17" s="584"/>
      <c r="H17" s="5"/>
      <c r="I17" s="34"/>
      <c r="J17" s="5"/>
    </row>
    <row r="18" spans="1:10" x14ac:dyDescent="0.2">
      <c r="A18" s="579" t="s">
        <v>209</v>
      </c>
      <c r="B18" s="580"/>
      <c r="C18" s="580"/>
      <c r="D18" s="580"/>
      <c r="E18" s="580"/>
      <c r="F18" s="580"/>
      <c r="G18" s="581"/>
      <c r="H18" s="5"/>
      <c r="I18" s="33"/>
      <c r="J18" s="5"/>
    </row>
    <row r="19" spans="1:10" x14ac:dyDescent="0.2">
      <c r="A19" s="582" t="s">
        <v>210</v>
      </c>
      <c r="B19" s="584"/>
      <c r="C19" s="605"/>
      <c r="D19" s="606"/>
      <c r="E19" s="606"/>
      <c r="F19" s="606"/>
      <c r="G19" s="607"/>
      <c r="H19" s="5"/>
      <c r="I19" s="34"/>
      <c r="J19" s="5"/>
    </row>
    <row r="20" spans="1:10" x14ac:dyDescent="0.2">
      <c r="A20" s="579" t="s">
        <v>210</v>
      </c>
      <c r="B20" s="581"/>
      <c r="C20" s="608"/>
      <c r="D20" s="609"/>
      <c r="E20" s="609"/>
      <c r="F20" s="609"/>
      <c r="G20" s="610"/>
      <c r="H20" s="5"/>
      <c r="I20" s="33"/>
      <c r="J20" s="5"/>
    </row>
    <row r="21" spans="1:10" x14ac:dyDescent="0.2">
      <c r="A21" s="582" t="s">
        <v>210</v>
      </c>
      <c r="B21" s="584"/>
      <c r="C21" s="605"/>
      <c r="D21" s="606"/>
      <c r="E21" s="606"/>
      <c r="F21" s="606"/>
      <c r="G21" s="607"/>
      <c r="H21" s="5"/>
      <c r="I21" s="34"/>
      <c r="J21" s="5"/>
    </row>
    <row r="22" spans="1:10" x14ac:dyDescent="0.2">
      <c r="A22" s="579" t="s">
        <v>210</v>
      </c>
      <c r="B22" s="581"/>
      <c r="C22" s="608"/>
      <c r="D22" s="609"/>
      <c r="E22" s="609"/>
      <c r="F22" s="609"/>
      <c r="G22" s="610"/>
      <c r="H22" s="5"/>
      <c r="I22" s="33"/>
      <c r="J22" s="5"/>
    </row>
    <row r="56" spans="1:8" x14ac:dyDescent="0.2">
      <c r="A56" s="603" t="s">
        <v>325</v>
      </c>
      <c r="B56" s="603"/>
      <c r="C56" s="603"/>
      <c r="D56" s="603"/>
      <c r="E56" s="604" t="str">
        <f>County</f>
        <v>NAPA</v>
      </c>
      <c r="F56" s="604"/>
      <c r="G56" s="604"/>
      <c r="H56" s="604"/>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5" t="s">
        <v>190</v>
      </c>
      <c r="B1" s="586"/>
      <c r="C1" s="586"/>
      <c r="D1" s="586"/>
      <c r="E1" s="586"/>
      <c r="F1" s="586"/>
      <c r="G1" s="586"/>
      <c r="H1" s="586"/>
      <c r="I1" s="586"/>
      <c r="J1" s="587"/>
    </row>
    <row r="2" spans="1:10" x14ac:dyDescent="0.2">
      <c r="A2" s="627" t="s">
        <v>390</v>
      </c>
      <c r="B2" s="628"/>
      <c r="C2" s="628"/>
      <c r="D2" s="628"/>
      <c r="E2" s="628"/>
      <c r="F2" s="628"/>
      <c r="G2" s="628"/>
      <c r="H2" s="628"/>
      <c r="I2" s="628"/>
      <c r="J2" s="629"/>
    </row>
    <row r="3" spans="1:10" x14ac:dyDescent="0.2">
      <c r="A3" s="623" t="s">
        <v>391</v>
      </c>
      <c r="B3" s="624"/>
      <c r="C3" s="624"/>
      <c r="D3" s="624"/>
      <c r="E3" s="624"/>
      <c r="F3" s="624"/>
      <c r="G3" s="624"/>
      <c r="H3" s="624"/>
      <c r="I3" s="624"/>
      <c r="J3" s="625"/>
    </row>
    <row r="4" spans="1:10" x14ac:dyDescent="0.2">
      <c r="A4" s="623" t="s">
        <v>392</v>
      </c>
      <c r="B4" s="624"/>
      <c r="C4" s="624"/>
      <c r="D4" s="624"/>
      <c r="E4" s="624"/>
      <c r="F4" s="624"/>
      <c r="G4" s="624"/>
      <c r="H4" s="624"/>
      <c r="I4" s="624"/>
      <c r="J4" s="625"/>
    </row>
    <row r="5" spans="1:10" x14ac:dyDescent="0.2">
      <c r="A5" s="623" t="s">
        <v>393</v>
      </c>
      <c r="B5" s="624"/>
      <c r="C5" s="624"/>
      <c r="D5" s="624"/>
      <c r="E5" s="624"/>
      <c r="F5" s="624"/>
      <c r="G5" s="624"/>
      <c r="H5" s="624"/>
      <c r="I5" s="624"/>
      <c r="J5" s="625"/>
    </row>
    <row r="6" spans="1:10" x14ac:dyDescent="0.2">
      <c r="A6" s="626" t="s">
        <v>394</v>
      </c>
      <c r="B6" s="615"/>
      <c r="C6" s="615"/>
      <c r="D6" s="615"/>
      <c r="E6" s="615"/>
      <c r="F6" s="615"/>
      <c r="G6" s="615"/>
      <c r="H6" s="615"/>
      <c r="I6" s="615"/>
      <c r="J6" s="616"/>
    </row>
    <row r="7" spans="1:10" x14ac:dyDescent="0.2">
      <c r="A7" s="18" t="s">
        <v>395</v>
      </c>
      <c r="B7" s="19"/>
      <c r="C7" s="19"/>
      <c r="D7" s="19"/>
      <c r="E7" s="19"/>
      <c r="F7" s="19"/>
      <c r="G7" s="19"/>
      <c r="H7" s="35"/>
      <c r="I7" s="19"/>
      <c r="J7" s="20"/>
    </row>
    <row r="8" spans="1:10" x14ac:dyDescent="0.2">
      <c r="A8" s="611" t="s">
        <v>396</v>
      </c>
      <c r="B8" s="612"/>
      <c r="C8" s="612"/>
      <c r="D8" s="612"/>
      <c r="E8" s="612"/>
      <c r="F8" s="612"/>
      <c r="G8" s="612"/>
      <c r="H8" s="612"/>
      <c r="I8" s="612"/>
      <c r="J8" s="613"/>
    </row>
    <row r="9" spans="1:10" x14ac:dyDescent="0.2">
      <c r="A9" s="614" t="s">
        <v>196</v>
      </c>
      <c r="B9" s="615"/>
      <c r="C9" s="615"/>
      <c r="D9" s="615"/>
      <c r="E9" s="615"/>
      <c r="F9" s="615"/>
      <c r="G9" s="615"/>
      <c r="H9" s="615"/>
      <c r="I9" s="615"/>
      <c r="J9" s="616"/>
    </row>
    <row r="10" spans="1:10" x14ac:dyDescent="0.2">
      <c r="A10" s="622"/>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2"/>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7" t="s">
        <v>327</v>
      </c>
      <c r="B39" s="618"/>
      <c r="C39" s="618"/>
      <c r="D39" s="618"/>
      <c r="E39" s="618"/>
      <c r="F39" s="618"/>
      <c r="G39" s="618"/>
      <c r="H39" s="618"/>
      <c r="I39" s="618"/>
      <c r="J39" s="619"/>
    </row>
    <row r="40" spans="1:10" x14ac:dyDescent="0.2">
      <c r="A40" s="614" t="s">
        <v>321</v>
      </c>
      <c r="B40" s="620"/>
      <c r="C40" s="620"/>
      <c r="D40" s="620"/>
      <c r="E40" s="620"/>
      <c r="F40" s="620"/>
      <c r="G40" s="620"/>
      <c r="H40" s="620"/>
      <c r="I40" s="620"/>
      <c r="J40" s="621"/>
    </row>
    <row r="41" spans="1:10" x14ac:dyDescent="0.2">
      <c r="A41" s="622"/>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3" t="s">
        <v>325</v>
      </c>
      <c r="B53" s="603"/>
      <c r="C53" s="603"/>
      <c r="D53" s="603"/>
      <c r="E53" s="604" t="str">
        <f>County</f>
        <v>NAPA</v>
      </c>
      <c r="F53" s="604"/>
      <c r="G53" s="604"/>
      <c r="H53" s="604"/>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5" t="s">
        <v>285</v>
      </c>
      <c r="B1" s="586"/>
      <c r="C1" s="586"/>
      <c r="D1" s="586"/>
      <c r="E1" s="586"/>
      <c r="F1" s="586"/>
      <c r="G1" s="586"/>
      <c r="H1" s="586"/>
      <c r="I1" s="586"/>
      <c r="J1" s="587"/>
    </row>
    <row r="2" spans="1:10" x14ac:dyDescent="0.2">
      <c r="A2" s="627" t="s">
        <v>397</v>
      </c>
      <c r="B2" s="628"/>
      <c r="C2" s="628"/>
      <c r="D2" s="628"/>
      <c r="E2" s="628"/>
      <c r="F2" s="628"/>
      <c r="G2" s="628"/>
      <c r="H2" s="628"/>
      <c r="I2" s="628"/>
      <c r="J2" s="629"/>
    </row>
    <row r="3" spans="1:10" x14ac:dyDescent="0.2">
      <c r="A3" s="623" t="s">
        <v>398</v>
      </c>
      <c r="B3" s="624"/>
      <c r="C3" s="624"/>
      <c r="D3" s="624"/>
      <c r="E3" s="624"/>
      <c r="F3" s="624"/>
      <c r="G3" s="624"/>
      <c r="H3" s="624"/>
      <c r="I3" s="624"/>
      <c r="J3" s="625"/>
    </row>
    <row r="4" spans="1:10" x14ac:dyDescent="0.2">
      <c r="A4" s="623" t="s">
        <v>399</v>
      </c>
      <c r="B4" s="624"/>
      <c r="C4" s="624"/>
      <c r="D4" s="624"/>
      <c r="E4" s="624"/>
      <c r="F4" s="624"/>
      <c r="G4" s="624"/>
      <c r="H4" s="624"/>
      <c r="I4" s="624"/>
      <c r="J4" s="625"/>
    </row>
    <row r="5" spans="1:10" x14ac:dyDescent="0.2">
      <c r="A5" s="623" t="s">
        <v>400</v>
      </c>
      <c r="B5" s="624"/>
      <c r="C5" s="624"/>
      <c r="D5" s="624"/>
      <c r="E5" s="624"/>
      <c r="F5" s="624"/>
      <c r="G5" s="624"/>
      <c r="H5" s="624"/>
      <c r="I5" s="624"/>
      <c r="J5" s="625"/>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4" t="s">
        <v>194</v>
      </c>
      <c r="B8" s="615"/>
      <c r="C8" s="615"/>
      <c r="D8" s="615"/>
      <c r="E8" s="615"/>
      <c r="F8" s="615"/>
      <c r="G8" s="615"/>
      <c r="H8" s="615"/>
      <c r="I8" s="615"/>
      <c r="J8" s="616"/>
    </row>
    <row r="9" spans="1:10" x14ac:dyDescent="0.2">
      <c r="A9" s="622"/>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0" t="s">
        <v>213</v>
      </c>
      <c r="B25" s="631"/>
      <c r="C25" s="631"/>
      <c r="D25" s="632"/>
      <c r="E25" s="630"/>
      <c r="F25" s="632"/>
      <c r="G25" s="630"/>
      <c r="H25" s="631"/>
      <c r="I25" s="631"/>
      <c r="J25" s="632"/>
    </row>
    <row r="26" spans="1:10" x14ac:dyDescent="0.2">
      <c r="A26" s="635" t="s">
        <v>195</v>
      </c>
      <c r="B26" s="636"/>
      <c r="C26" s="636"/>
      <c r="D26" s="636"/>
      <c r="E26" s="636"/>
      <c r="F26" s="636"/>
      <c r="G26" s="636"/>
      <c r="H26" s="636"/>
      <c r="I26" s="636"/>
      <c r="J26" s="637"/>
    </row>
    <row r="27" spans="1:10" x14ac:dyDescent="0.2">
      <c r="A27" s="638"/>
      <c r="B27" s="639"/>
      <c r="C27" s="639"/>
      <c r="D27" s="639"/>
      <c r="E27" s="639"/>
      <c r="F27" s="639"/>
      <c r="G27" s="639"/>
      <c r="H27" s="639"/>
      <c r="I27" s="639"/>
      <c r="J27" s="640"/>
    </row>
    <row r="28" spans="1:10" x14ac:dyDescent="0.2">
      <c r="A28" s="641"/>
      <c r="B28" s="642"/>
      <c r="C28" s="642"/>
      <c r="D28" s="642"/>
      <c r="E28" s="642"/>
      <c r="F28" s="642"/>
      <c r="G28" s="642"/>
      <c r="H28" s="642"/>
      <c r="I28" s="642"/>
      <c r="J28" s="643"/>
    </row>
    <row r="29" spans="1:10" x14ac:dyDescent="0.2">
      <c r="A29" s="622"/>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4" t="s">
        <v>403</v>
      </c>
      <c r="B53" s="644"/>
      <c r="C53" s="644"/>
      <c r="D53" s="644"/>
      <c r="E53" s="644"/>
      <c r="F53" s="644"/>
      <c r="G53" s="644"/>
      <c r="H53" s="644"/>
      <c r="I53" s="644"/>
      <c r="J53" s="644"/>
    </row>
    <row r="54" spans="1:10" x14ac:dyDescent="0.2">
      <c r="A54" s="645" t="s">
        <v>404</v>
      </c>
      <c r="B54" s="645"/>
      <c r="C54" s="645"/>
      <c r="D54" s="645"/>
      <c r="E54" s="645"/>
      <c r="F54" s="645"/>
      <c r="G54" s="645"/>
      <c r="H54" s="645"/>
      <c r="I54" s="645"/>
      <c r="J54" s="645"/>
    </row>
    <row r="55" spans="1:10" x14ac:dyDescent="0.2">
      <c r="A55" s="39"/>
      <c r="B55" s="39"/>
      <c r="C55" s="39"/>
      <c r="D55" s="39"/>
      <c r="E55" s="39"/>
      <c r="F55" s="39"/>
      <c r="G55" s="39"/>
      <c r="H55" s="39"/>
      <c r="I55" s="39"/>
      <c r="J55" s="39"/>
    </row>
    <row r="56" spans="1:10" x14ac:dyDescent="0.2">
      <c r="A56" s="603" t="s">
        <v>325</v>
      </c>
      <c r="B56" s="603"/>
      <c r="C56" s="603"/>
      <c r="D56" s="603"/>
      <c r="E56" s="633" t="str">
        <f>County</f>
        <v>NAPA</v>
      </c>
      <c r="F56" s="633"/>
      <c r="G56" s="633"/>
      <c r="H56" s="633"/>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NAPA</v>
      </c>
    </row>
    <row r="2" spans="1:2" x14ac:dyDescent="0.2">
      <c r="A2" t="s">
        <v>541</v>
      </c>
      <c r="B2" s="25">
        <f>Reportdate</f>
        <v>44834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KRISTIN WEEK</v>
      </c>
    </row>
    <row r="10" spans="1:2" x14ac:dyDescent="0.2">
      <c r="A10" t="s">
        <v>218</v>
      </c>
      <c r="B10" t="str">
        <f>primarytitle</f>
        <v>CHIEF DEPUTY PROBATION OFFICER</v>
      </c>
    </row>
    <row r="11" spans="1:2" x14ac:dyDescent="0.2">
      <c r="A11" t="s">
        <v>217</v>
      </c>
      <c r="B11" t="str">
        <f>primphone</f>
        <v>707.299.1614</v>
      </c>
    </row>
    <row r="12" spans="1:2" x14ac:dyDescent="0.2">
      <c r="A12" t="s">
        <v>193</v>
      </c>
      <c r="B12" s="10" t="str">
        <f>preemail</f>
        <v>kristin.week@countyofnapa.org</v>
      </c>
    </row>
    <row r="13" spans="1:2" x14ac:dyDescent="0.2">
      <c r="A13" t="s">
        <v>365</v>
      </c>
      <c r="B13" t="str">
        <f>seccontact</f>
        <v>FERLYN BUENAFE</v>
      </c>
    </row>
    <row r="14" spans="1:2" x14ac:dyDescent="0.2">
      <c r="A14" t="s">
        <v>366</v>
      </c>
      <c r="B14" t="str">
        <f>seccontitle</f>
        <v>STAFF SERVICES MANAGER</v>
      </c>
    </row>
    <row r="15" spans="1:2" x14ac:dyDescent="0.2">
      <c r="A15" t="s">
        <v>367</v>
      </c>
      <c r="B15" t="str">
        <f>secphone</f>
        <v>707.253.4126</v>
      </c>
    </row>
    <row r="16" spans="1:2" x14ac:dyDescent="0.2">
      <c r="A16" t="s">
        <v>368</v>
      </c>
      <c r="B16" t="str">
        <f>secemail</f>
        <v>ferlyn.buenafe@countyofnapa.org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140758</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140758</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NAPA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NAPA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140758</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NAPA</v>
      </c>
      <c r="B2" s="25">
        <f>Reportdate</f>
        <v>44834</v>
      </c>
      <c r="C2" s="24" t="e">
        <f>Chief</f>
        <v>#REF!</v>
      </c>
      <c r="D2" t="e">
        <f>Chiefphone2</f>
        <v>#REF!</v>
      </c>
      <c r="E2" s="10" t="e">
        <f>Address</f>
        <v>#REF!</v>
      </c>
      <c r="F2" s="10" t="e">
        <f>City</f>
        <v>#REF!</v>
      </c>
      <c r="G2" s="9" t="e">
        <f>ZIP</f>
        <v>#REF!</v>
      </c>
      <c r="H2" s="10" t="e">
        <f>Chiefemail2</f>
        <v>#REF!</v>
      </c>
      <c r="I2" t="str">
        <f>primcontact</f>
        <v>KRISTIN WEEK</v>
      </c>
      <c r="J2" t="str">
        <f>primarytitle</f>
        <v>CHIEF DEPUTY PROBATION OFFICER</v>
      </c>
      <c r="K2" t="str">
        <f>primphone</f>
        <v>707.299.1614</v>
      </c>
      <c r="L2" s="10" t="str">
        <f>preemail</f>
        <v>kristin.week@countyofnapa.org</v>
      </c>
      <c r="M2" t="str">
        <f>seccontact</f>
        <v>FERLYN BUENAFE</v>
      </c>
      <c r="N2" t="str">
        <f>seccontitle</f>
        <v>STAFF SERVICES MANAGER</v>
      </c>
      <c r="O2" t="str">
        <f>secphone</f>
        <v>707.253.4126</v>
      </c>
      <c r="P2" t="str">
        <f>secemail</f>
        <v>ferlyn.buenafe@countyofnapa.org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140758</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140758</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NAPA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NAPA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140758</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5"/>
  <sheetViews>
    <sheetView showGridLines="0" zoomScaleNormal="100" workbookViewId="0">
      <pane ySplit="4" topLeftCell="A14" activePane="bottomLeft" state="frozen"/>
      <selection pane="bottomLeft" activeCell="P35" sqref="A35:XFD3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
        <v>431</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44</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132</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201</v>
      </c>
      <c r="J14" s="291"/>
      <c r="K14" s="97"/>
      <c r="L14" s="97"/>
      <c r="M14" s="97"/>
      <c r="N14" s="97"/>
      <c r="O14" s="98"/>
    </row>
    <row r="15" spans="1:24" ht="14.25" x14ac:dyDescent="0.2">
      <c r="A15" s="91"/>
      <c r="B15" s="45"/>
      <c r="C15" s="128"/>
      <c r="D15" s="128"/>
      <c r="E15" s="296" t="s">
        <v>815</v>
      </c>
      <c r="F15" s="296"/>
      <c r="G15" s="296"/>
      <c r="H15" s="296"/>
      <c r="I15" s="288">
        <v>32</v>
      </c>
      <c r="J15" s="289"/>
      <c r="K15" s="97"/>
      <c r="L15" s="97"/>
      <c r="M15" s="97"/>
      <c r="N15" s="97"/>
      <c r="O15" s="98"/>
    </row>
    <row r="16" spans="1:24" ht="15" x14ac:dyDescent="0.25">
      <c r="A16" s="102"/>
      <c r="B16" s="45"/>
      <c r="C16" s="128"/>
      <c r="D16" s="128"/>
      <c r="E16" s="298" t="s">
        <v>827</v>
      </c>
      <c r="F16" s="298"/>
      <c r="G16" s="298"/>
      <c r="H16" s="298"/>
      <c r="I16" s="292">
        <f>SUM(I14:J15)</f>
        <v>233</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147</v>
      </c>
      <c r="J20" s="291"/>
      <c r="K20" s="97"/>
      <c r="L20" s="97"/>
      <c r="M20" s="97"/>
      <c r="N20" s="97"/>
      <c r="O20" s="98"/>
    </row>
    <row r="21" spans="1:24" ht="14.25" x14ac:dyDescent="0.2">
      <c r="A21" s="102"/>
      <c r="B21" s="128"/>
      <c r="C21" s="128"/>
      <c r="D21" s="128"/>
      <c r="E21" s="296" t="s">
        <v>818</v>
      </c>
      <c r="F21" s="296"/>
      <c r="G21" s="296"/>
      <c r="H21" s="296"/>
      <c r="I21" s="309">
        <v>60</v>
      </c>
      <c r="J21" s="310"/>
      <c r="K21" s="97"/>
      <c r="L21" s="97"/>
      <c r="M21" s="97"/>
      <c r="N21" s="97"/>
      <c r="O21" s="98"/>
    </row>
    <row r="22" spans="1:24" ht="14.25" x14ac:dyDescent="0.2">
      <c r="A22" s="102"/>
      <c r="B22" s="128"/>
      <c r="C22" s="128"/>
      <c r="D22" s="128"/>
      <c r="E22" s="297" t="s">
        <v>819</v>
      </c>
      <c r="F22" s="297"/>
      <c r="G22" s="297"/>
      <c r="H22" s="297"/>
      <c r="I22" s="290">
        <v>10</v>
      </c>
      <c r="J22" s="291"/>
      <c r="K22" s="97"/>
      <c r="L22" s="97"/>
      <c r="M22" s="97"/>
      <c r="N22" s="97"/>
      <c r="O22" s="98"/>
    </row>
    <row r="23" spans="1:24" ht="14.25" x14ac:dyDescent="0.2">
      <c r="A23" s="102"/>
      <c r="B23" s="128"/>
      <c r="C23" s="128"/>
      <c r="D23" s="128"/>
      <c r="E23" s="296" t="s">
        <v>820</v>
      </c>
      <c r="F23" s="296"/>
      <c r="G23" s="296"/>
      <c r="H23" s="296"/>
      <c r="I23" s="288">
        <v>1</v>
      </c>
      <c r="J23" s="289"/>
      <c r="K23" s="97"/>
      <c r="L23" s="97"/>
      <c r="M23" s="97"/>
      <c r="N23" s="97"/>
      <c r="O23" s="98"/>
    </row>
    <row r="24" spans="1:24" ht="14.25" x14ac:dyDescent="0.2">
      <c r="A24" s="102"/>
      <c r="B24" s="128"/>
      <c r="C24" s="128"/>
      <c r="D24" s="128"/>
      <c r="E24" s="297" t="s">
        <v>821</v>
      </c>
      <c r="F24" s="297"/>
      <c r="G24" s="297"/>
      <c r="H24" s="297"/>
      <c r="I24" s="290">
        <v>0</v>
      </c>
      <c r="J24" s="291"/>
      <c r="K24" s="97"/>
      <c r="L24" s="97"/>
      <c r="M24" s="97"/>
      <c r="N24" s="97"/>
      <c r="O24" s="98"/>
    </row>
    <row r="25" spans="1:24" ht="14.25" x14ac:dyDescent="0.2">
      <c r="A25" s="102"/>
      <c r="B25" s="128"/>
      <c r="C25" s="128"/>
      <c r="D25" s="128"/>
      <c r="E25" s="296" t="s">
        <v>822</v>
      </c>
      <c r="F25" s="296"/>
      <c r="G25" s="296"/>
      <c r="H25" s="296"/>
      <c r="I25" s="288">
        <v>1</v>
      </c>
      <c r="J25" s="289"/>
      <c r="K25" s="97"/>
      <c r="L25" s="97"/>
      <c r="M25" s="97"/>
      <c r="N25" s="97"/>
      <c r="O25" s="98"/>
    </row>
    <row r="26" spans="1:24" ht="14.25" x14ac:dyDescent="0.2">
      <c r="A26" s="102"/>
      <c r="B26" s="128"/>
      <c r="C26" s="128"/>
      <c r="D26" s="128"/>
      <c r="E26" s="297" t="s">
        <v>823</v>
      </c>
      <c r="F26" s="297"/>
      <c r="G26" s="297"/>
      <c r="H26" s="297"/>
      <c r="I26" s="290">
        <v>14</v>
      </c>
      <c r="J26" s="291"/>
      <c r="K26" s="97"/>
      <c r="L26" s="97"/>
      <c r="M26" s="97"/>
      <c r="N26" s="97"/>
      <c r="O26" s="98"/>
    </row>
    <row r="27" spans="1:24" ht="15" x14ac:dyDescent="0.25">
      <c r="A27" s="102"/>
      <c r="B27" s="128"/>
      <c r="C27" s="128"/>
      <c r="D27" s="128"/>
      <c r="E27" s="298" t="s">
        <v>827</v>
      </c>
      <c r="F27" s="298"/>
      <c r="G27" s="298"/>
      <c r="H27" s="298"/>
      <c r="I27" s="292">
        <f>SUM(I20:J26)</f>
        <v>233</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6"/>
      <c r="B40" s="307"/>
      <c r="C40" s="307"/>
      <c r="D40" s="307"/>
      <c r="E40" s="307"/>
      <c r="F40" s="307"/>
      <c r="G40" s="307"/>
      <c r="H40" s="307"/>
      <c r="I40" s="307"/>
      <c r="J40" s="307"/>
      <c r="K40" s="307"/>
      <c r="L40" s="307"/>
      <c r="M40" s="307"/>
      <c r="N40" s="307"/>
      <c r="O40" s="308"/>
    </row>
    <row r="41" spans="1:24" s="135" customFormat="1" ht="14.1" customHeight="1" x14ac:dyDescent="0.2">
      <c r="A41" s="205"/>
      <c r="B41" s="205"/>
      <c r="C41" s="205"/>
      <c r="D41" s="205"/>
      <c r="E41" s="205"/>
      <c r="F41" s="149"/>
      <c r="G41" s="299"/>
      <c r="H41" s="299"/>
      <c r="I41" s="299"/>
      <c r="J41" s="299"/>
      <c r="K41" s="120"/>
      <c r="L41" s="134"/>
      <c r="M41" s="134"/>
      <c r="N41" s="294"/>
      <c r="O41" s="294"/>
      <c r="P41" s="134"/>
      <c r="Q41" s="134"/>
      <c r="R41" s="134"/>
      <c r="S41" s="134"/>
      <c r="T41" s="134"/>
      <c r="U41" s="134"/>
      <c r="V41" s="134"/>
      <c r="W41" s="134"/>
      <c r="X41" s="134"/>
    </row>
    <row r="42" spans="1:24" ht="15" x14ac:dyDescent="0.25">
      <c r="A42" s="73"/>
    </row>
    <row r="47" spans="1:24" s="135" customFormat="1" x14ac:dyDescent="0.2">
      <c r="A47" s="295"/>
      <c r="B47" s="295"/>
      <c r="C47" s="295"/>
      <c r="D47" s="295"/>
      <c r="E47" s="295"/>
      <c r="F47" s="295"/>
      <c r="G47" s="133"/>
      <c r="H47" s="133"/>
      <c r="I47" s="120"/>
      <c r="J47" s="120"/>
      <c r="K47" s="120"/>
      <c r="L47" s="134"/>
      <c r="M47" s="134"/>
      <c r="N47" s="294"/>
      <c r="O47" s="294"/>
      <c r="P47" s="134"/>
      <c r="Q47" s="134"/>
      <c r="R47" s="134"/>
      <c r="S47" s="134"/>
      <c r="T47" s="134"/>
      <c r="U47" s="134"/>
      <c r="V47" s="134"/>
      <c r="W47" s="134"/>
      <c r="X47" s="134"/>
    </row>
    <row r="65" spans="2:2" x14ac:dyDescent="0.2">
      <c r="B65"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47:O47"/>
    <mergeCell ref="A47:F47"/>
    <mergeCell ref="E25:H25"/>
    <mergeCell ref="E26:H26"/>
    <mergeCell ref="E27:H27"/>
    <mergeCell ref="G41:J41"/>
    <mergeCell ref="N41:O41"/>
    <mergeCell ref="A32:O40"/>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37 A32:O40"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9" activePane="bottomLeft" state="frozen"/>
      <selection activeCell="P35" sqref="A35:XFD37"/>
      <selection pane="bottomLeft" activeCell="P35" sqref="A35:XFD37"/>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
        <v>431</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71</v>
      </c>
      <c r="K7" s="360"/>
      <c r="L7" s="45"/>
      <c r="M7" s="45"/>
      <c r="N7" s="45"/>
      <c r="O7" s="92"/>
    </row>
    <row r="8" spans="1:37" ht="14.1" customHeight="1" x14ac:dyDescent="0.2">
      <c r="A8" s="91"/>
      <c r="B8" s="128"/>
      <c r="C8" s="128"/>
      <c r="D8" s="353" t="s">
        <v>890</v>
      </c>
      <c r="E8" s="354"/>
      <c r="F8" s="354"/>
      <c r="G8" s="354"/>
      <c r="H8" s="354"/>
      <c r="I8" s="355"/>
      <c r="J8" s="361">
        <v>61</v>
      </c>
      <c r="K8" s="362"/>
      <c r="L8" s="125"/>
      <c r="M8" s="125"/>
      <c r="N8" s="125"/>
      <c r="O8" s="126"/>
      <c r="P8" s="214"/>
    </row>
    <row r="9" spans="1:37" ht="14.1" customHeight="1" x14ac:dyDescent="0.2">
      <c r="A9" s="91"/>
      <c r="B9" s="128"/>
      <c r="C9" s="128"/>
      <c r="D9" s="356" t="s">
        <v>827</v>
      </c>
      <c r="E9" s="357"/>
      <c r="F9" s="357"/>
      <c r="G9" s="357"/>
      <c r="H9" s="357"/>
      <c r="I9" s="358"/>
      <c r="J9" s="363">
        <f>SUM(I7:J8)</f>
        <v>132</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7</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11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77</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1</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43</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1</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25</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2</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5</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1</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0</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77</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8</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116</v>
      </c>
      <c r="K32" s="372"/>
      <c r="L32" s="125"/>
      <c r="M32" s="125"/>
      <c r="N32" s="125"/>
      <c r="O32" s="126"/>
      <c r="P32" s="214"/>
    </row>
    <row r="33" spans="1:37" ht="14.1" customHeight="1" x14ac:dyDescent="0.2">
      <c r="A33" s="91"/>
      <c r="B33" s="45"/>
      <c r="C33" s="45"/>
      <c r="D33" s="329" t="s">
        <v>815</v>
      </c>
      <c r="E33" s="330"/>
      <c r="F33" s="330"/>
      <c r="G33" s="330"/>
      <c r="H33" s="330"/>
      <c r="I33" s="370"/>
      <c r="J33" s="335">
        <v>16</v>
      </c>
      <c r="K33" s="336"/>
      <c r="L33" s="125"/>
      <c r="M33" s="125"/>
      <c r="N33" s="125"/>
      <c r="O33" s="126"/>
      <c r="P33" s="214"/>
    </row>
    <row r="34" spans="1:37" ht="14.1" customHeight="1" x14ac:dyDescent="0.2">
      <c r="A34" s="91"/>
      <c r="B34" s="45"/>
      <c r="C34" s="45"/>
      <c r="D34" s="340" t="s">
        <v>827</v>
      </c>
      <c r="E34" s="340"/>
      <c r="F34" s="340"/>
      <c r="G34" s="340"/>
      <c r="H34" s="340"/>
      <c r="I34" s="340"/>
      <c r="J34" s="337">
        <f>SUM(J32:K33)</f>
        <v>132</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85</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31</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8</v>
      </c>
      <c r="K39" s="291"/>
      <c r="L39" s="125"/>
      <c r="M39" s="125"/>
      <c r="N39" s="125"/>
      <c r="O39" s="126"/>
      <c r="P39" s="214"/>
    </row>
    <row r="40" spans="1:37" ht="14.1" customHeight="1" x14ac:dyDescent="0.2">
      <c r="A40" s="91"/>
      <c r="B40" s="136"/>
      <c r="C40" s="128"/>
      <c r="D40" s="333" t="s">
        <v>820</v>
      </c>
      <c r="E40" s="334"/>
      <c r="F40" s="334"/>
      <c r="G40" s="334"/>
      <c r="H40" s="334"/>
      <c r="I40" s="334"/>
      <c r="J40" s="288">
        <v>0</v>
      </c>
      <c r="K40" s="289"/>
      <c r="L40" s="125"/>
      <c r="M40" s="125"/>
      <c r="N40" s="125"/>
      <c r="O40" s="126"/>
      <c r="P40" s="214"/>
    </row>
    <row r="41" spans="1:37" ht="14.1" customHeight="1" x14ac:dyDescent="0.2">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8</v>
      </c>
      <c r="K43" s="291"/>
      <c r="L43" s="125"/>
      <c r="M43" s="125"/>
      <c r="N43" s="125"/>
      <c r="O43" s="126"/>
      <c r="P43" s="214"/>
    </row>
    <row r="44" spans="1:37" ht="14.1" customHeight="1" x14ac:dyDescent="0.2">
      <c r="A44" s="91"/>
      <c r="B44" s="128"/>
      <c r="C44" s="128"/>
      <c r="D44" s="327" t="s">
        <v>827</v>
      </c>
      <c r="E44" s="328"/>
      <c r="F44" s="328"/>
      <c r="G44" s="328"/>
      <c r="H44" s="328"/>
      <c r="I44" s="328"/>
      <c r="J44" s="292">
        <f>SUM(J37:K43)</f>
        <v>132</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activeCell="P35" sqref="A35:XFD37"/>
      <selection pane="bottomLeft" activeCell="P35" sqref="A35:XFD37"/>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
        <v>431</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32</v>
      </c>
      <c r="H9" s="388"/>
      <c r="I9" s="183"/>
    </row>
    <row r="10" spans="1:21" ht="15" x14ac:dyDescent="0.2">
      <c r="A10" s="165"/>
      <c r="B10" s="206"/>
      <c r="C10" s="399" t="s">
        <v>872</v>
      </c>
      <c r="D10" s="399"/>
      <c r="E10" s="399"/>
      <c r="F10" s="399"/>
      <c r="G10" s="397">
        <v>24</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56</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45</v>
      </c>
      <c r="H16" s="388"/>
      <c r="I16" s="98"/>
    </row>
    <row r="17" spans="1:9" ht="14.25" x14ac:dyDescent="0.2">
      <c r="A17" s="102"/>
      <c r="B17" s="128"/>
      <c r="C17" s="296" t="s">
        <v>815</v>
      </c>
      <c r="D17" s="296"/>
      <c r="E17" s="296"/>
      <c r="F17" s="296"/>
      <c r="G17" s="397">
        <v>11</v>
      </c>
      <c r="H17" s="397"/>
      <c r="I17" s="98"/>
    </row>
    <row r="18" spans="1:9" ht="15" x14ac:dyDescent="0.25">
      <c r="A18" s="102"/>
      <c r="B18" s="128"/>
      <c r="C18" s="298" t="s">
        <v>827</v>
      </c>
      <c r="D18" s="298"/>
      <c r="E18" s="298"/>
      <c r="F18" s="298"/>
      <c r="G18" s="408">
        <f>SUM(G16:H17)</f>
        <v>56</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8</v>
      </c>
      <c r="H22" s="388"/>
      <c r="I22" s="98"/>
    </row>
    <row r="23" spans="1:9" ht="14.25" x14ac:dyDescent="0.2">
      <c r="A23" s="102"/>
      <c r="B23" s="128"/>
      <c r="C23" s="296" t="s">
        <v>818</v>
      </c>
      <c r="D23" s="296"/>
      <c r="E23" s="296"/>
      <c r="F23" s="296"/>
      <c r="G23" s="409">
        <v>13</v>
      </c>
      <c r="H23" s="409"/>
      <c r="I23" s="98"/>
    </row>
    <row r="24" spans="1:9" ht="14.25" x14ac:dyDescent="0.2">
      <c r="A24" s="102"/>
      <c r="B24" s="128"/>
      <c r="C24" s="297" t="s">
        <v>817</v>
      </c>
      <c r="D24" s="297"/>
      <c r="E24" s="297"/>
      <c r="F24" s="297"/>
      <c r="G24" s="388">
        <v>32</v>
      </c>
      <c r="H24" s="388"/>
      <c r="I24" s="98"/>
    </row>
    <row r="25" spans="1:9" ht="14.25" x14ac:dyDescent="0.2">
      <c r="A25" s="102"/>
      <c r="B25" s="128"/>
      <c r="C25" s="311" t="s">
        <v>512</v>
      </c>
      <c r="D25" s="311"/>
      <c r="E25" s="311"/>
      <c r="F25" s="311"/>
      <c r="G25" s="397">
        <v>3</v>
      </c>
      <c r="H25" s="397"/>
      <c r="I25" s="98"/>
    </row>
    <row r="26" spans="1:9" ht="15" x14ac:dyDescent="0.25">
      <c r="A26" s="102"/>
      <c r="B26" s="128"/>
      <c r="C26" s="298" t="s">
        <v>827</v>
      </c>
      <c r="D26" s="298"/>
      <c r="E26" s="298"/>
      <c r="F26" s="298"/>
      <c r="G26" s="408">
        <f>SUM(G22:H25)</f>
        <v>56</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23"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NAPA</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948</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ht="20.25" customHeight="1" x14ac:dyDescent="0.2">
      <c r="A56" s="416"/>
      <c r="B56" s="417"/>
      <c r="C56" s="417"/>
      <c r="D56" s="417"/>
      <c r="E56" s="417"/>
      <c r="F56" s="417"/>
      <c r="G56" s="417"/>
      <c r="H56" s="417"/>
      <c r="I56" s="417"/>
      <c r="J56" s="418"/>
    </row>
    <row r="57" spans="1:10" ht="3.75" customHeight="1" x14ac:dyDescent="0.2"/>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19"/>
  <sheetViews>
    <sheetView showGridLines="0" topLeftCell="A15" zoomScale="120" zoomScaleNormal="120" workbookViewId="0">
      <selection activeCell="N313" sqref="N313"/>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NAPA</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19"/>
      <c r="C47" s="519"/>
      <c r="D47" s="519"/>
      <c r="E47" s="519"/>
      <c r="F47" s="519"/>
      <c r="G47" s="519"/>
      <c r="H47" s="519"/>
      <c r="I47" s="519"/>
      <c r="J47" s="519"/>
    </row>
    <row r="48" spans="1:10" x14ac:dyDescent="0.2">
      <c r="A48" s="519"/>
      <c r="B48" s="519"/>
      <c r="C48" s="519"/>
      <c r="D48" s="519"/>
      <c r="E48" s="519"/>
      <c r="F48" s="519"/>
      <c r="G48" s="519"/>
      <c r="H48" s="519"/>
      <c r="I48" s="519"/>
      <c r="J48" s="519"/>
    </row>
    <row r="49" spans="1:11" x14ac:dyDescent="0.2">
      <c r="A49" s="519"/>
      <c r="B49" s="519"/>
      <c r="C49" s="519"/>
      <c r="D49" s="519"/>
      <c r="E49" s="519"/>
      <c r="F49" s="519"/>
      <c r="G49" s="519"/>
      <c r="H49" s="519"/>
      <c r="I49" s="519"/>
      <c r="J49" s="519"/>
    </row>
    <row r="50" spans="1:11" x14ac:dyDescent="0.2">
      <c r="A50" s="519"/>
      <c r="B50" s="519"/>
      <c r="C50" s="519"/>
      <c r="D50" s="519"/>
      <c r="E50" s="519"/>
      <c r="F50" s="519"/>
      <c r="G50" s="519"/>
      <c r="H50" s="519"/>
      <c r="I50" s="519"/>
      <c r="J50" s="519"/>
    </row>
    <row r="51" spans="1:11" x14ac:dyDescent="0.2">
      <c r="A51" s="519"/>
      <c r="B51" s="519"/>
      <c r="C51" s="519"/>
      <c r="D51" s="519"/>
      <c r="E51" s="519"/>
      <c r="F51" s="519"/>
      <c r="G51" s="519"/>
      <c r="H51" s="519"/>
      <c r="I51" s="519"/>
      <c r="J51" s="519"/>
    </row>
    <row r="52" spans="1:11" ht="12.75" hidden="1" customHeight="1" x14ac:dyDescent="0.2">
      <c r="A52" s="519"/>
      <c r="B52" s="519"/>
      <c r="C52" s="519"/>
      <c r="D52" s="519"/>
      <c r="E52" s="519"/>
      <c r="F52" s="519"/>
      <c r="G52" s="519"/>
      <c r="H52" s="519"/>
      <c r="I52" s="519"/>
      <c r="J52" s="519"/>
    </row>
    <row r="53" spans="1:11" ht="12.75" hidden="1" customHeight="1" x14ac:dyDescent="0.2">
      <c r="A53" s="519"/>
      <c r="B53" s="519"/>
      <c r="C53" s="519"/>
      <c r="D53" s="519"/>
      <c r="E53" s="519"/>
      <c r="F53" s="519"/>
      <c r="G53" s="519"/>
      <c r="H53" s="519"/>
      <c r="I53" s="519"/>
      <c r="J53" s="519"/>
    </row>
    <row r="54" spans="1:11" ht="12.75" hidden="1" customHeight="1" x14ac:dyDescent="0.2">
      <c r="A54" s="519"/>
      <c r="B54" s="519"/>
      <c r="C54" s="519"/>
      <c r="D54" s="519"/>
      <c r="E54" s="519"/>
      <c r="F54" s="519"/>
      <c r="G54" s="519"/>
      <c r="H54" s="519"/>
      <c r="I54" s="519"/>
      <c r="J54" s="519"/>
    </row>
    <row r="55" spans="1:11" ht="12.75" hidden="1" customHeight="1" x14ac:dyDescent="0.2">
      <c r="A55" s="519"/>
      <c r="B55" s="519"/>
      <c r="C55" s="519"/>
      <c r="D55" s="519"/>
      <c r="E55" s="519"/>
      <c r="F55" s="519"/>
      <c r="G55" s="519"/>
      <c r="H55" s="519"/>
      <c r="I55" s="519"/>
      <c r="J55" s="519"/>
    </row>
    <row r="56" spans="1:11" x14ac:dyDescent="0.2">
      <c r="A56" s="519"/>
      <c r="B56" s="519"/>
      <c r="C56" s="519"/>
      <c r="D56" s="519"/>
      <c r="E56" s="519"/>
      <c r="F56" s="519"/>
      <c r="G56" s="519"/>
      <c r="H56" s="519"/>
      <c r="I56" s="519"/>
      <c r="J56" s="519"/>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NAPA</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8" t="s">
        <v>841</v>
      </c>
      <c r="C81" s="518"/>
      <c r="D81" s="518"/>
      <c r="E81" s="518"/>
      <c r="F81" s="518"/>
      <c r="G81" s="518"/>
      <c r="H81" s="518"/>
      <c r="I81" s="518"/>
      <c r="J81" s="56"/>
    </row>
    <row r="82" spans="1:10" x14ac:dyDescent="0.2">
      <c r="A82" s="45"/>
      <c r="B82" s="518"/>
      <c r="C82" s="518"/>
      <c r="D82" s="518"/>
      <c r="E82" s="518"/>
      <c r="F82" s="518"/>
      <c r="G82" s="518"/>
      <c r="H82" s="518"/>
      <c r="I82" s="518"/>
      <c r="J82" s="56"/>
    </row>
    <row r="83" spans="1:10" x14ac:dyDescent="0.2">
      <c r="A83" s="45"/>
      <c r="B83" s="518"/>
      <c r="C83" s="518"/>
      <c r="D83" s="518"/>
      <c r="E83" s="518"/>
      <c r="F83" s="518"/>
      <c r="G83" s="518"/>
      <c r="H83" s="518"/>
      <c r="I83" s="518"/>
      <c r="J83" s="56"/>
    </row>
    <row r="84" spans="1:10" ht="12.95" customHeight="1" x14ac:dyDescent="0.2">
      <c r="A84" s="45"/>
      <c r="B84" s="518"/>
      <c r="C84" s="518"/>
      <c r="D84" s="518"/>
      <c r="E84" s="518"/>
      <c r="F84" s="518"/>
      <c r="G84" s="518"/>
      <c r="H84" s="518"/>
      <c r="I84" s="518"/>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NAPA</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937</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473" t="s">
        <v>489</v>
      </c>
      <c r="F130" s="516"/>
      <c r="G130" s="516"/>
      <c r="H130" s="516"/>
      <c r="I130" s="516"/>
      <c r="J130" s="517"/>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v>140758</v>
      </c>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140758</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944</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NAPA</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938</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517</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v>373123</v>
      </c>
      <c r="F184" s="451"/>
      <c r="G184" s="451"/>
      <c r="H184" s="451"/>
      <c r="I184" s="452"/>
      <c r="J184" s="452"/>
    </row>
    <row r="185" spans="1:20" x14ac:dyDescent="0.2">
      <c r="A185" s="447" t="s">
        <v>528</v>
      </c>
      <c r="B185" s="448"/>
      <c r="C185" s="448"/>
      <c r="D185" s="449"/>
      <c r="E185" s="434">
        <v>1740</v>
      </c>
      <c r="F185" s="434"/>
      <c r="G185" s="435"/>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v>55823</v>
      </c>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430686</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945</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NAPA</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0"/>
      <c r="C233" s="520"/>
      <c r="D233" s="521"/>
      <c r="E233" s="508" t="s">
        <v>939</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2" t="s">
        <v>913</v>
      </c>
      <c r="B235" s="523"/>
      <c r="C235" s="523"/>
      <c r="D235" s="524"/>
      <c r="E235" s="473" t="s">
        <v>536</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v>123684</v>
      </c>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123684</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946</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5"/>
      <c r="B283" s="486"/>
      <c r="C283" s="486"/>
      <c r="D283" s="486"/>
      <c r="E283" s="486"/>
      <c r="F283" s="486"/>
      <c r="G283" s="486"/>
      <c r="H283" s="486"/>
      <c r="I283" s="486"/>
      <c r="J283" s="487"/>
    </row>
    <row r="286" spans="1:10" ht="15.75" x14ac:dyDescent="0.25">
      <c r="A286" s="350" t="s">
        <v>848</v>
      </c>
      <c r="B286" s="351"/>
      <c r="C286" s="351"/>
      <c r="D286" s="351"/>
      <c r="E286" s="351"/>
      <c r="F286" s="351"/>
      <c r="G286" s="351"/>
      <c r="H286" s="348" t="str">
        <f>'CONTACT INFORMATION'!$A$24</f>
        <v>NAPA</v>
      </c>
      <c r="I286" s="348"/>
      <c r="J286" s="349"/>
    </row>
    <row r="287" spans="1:10" ht="8.1" customHeight="1" x14ac:dyDescent="0.2">
      <c r="A287" s="163"/>
      <c r="B287" s="163"/>
      <c r="C287" s="163"/>
      <c r="D287" s="163"/>
      <c r="E287" s="163"/>
      <c r="F287" s="163"/>
      <c r="G287" s="163"/>
      <c r="H287" s="163"/>
      <c r="I287" s="163"/>
      <c r="J287" s="163"/>
    </row>
    <row r="288" spans="1:10" ht="15" x14ac:dyDescent="0.25">
      <c r="A288" s="460" t="s">
        <v>811</v>
      </c>
      <c r="B288" s="461"/>
      <c r="C288" s="461"/>
      <c r="D288" s="461"/>
      <c r="E288" s="461"/>
      <c r="F288" s="461"/>
      <c r="G288" s="461"/>
      <c r="H288" s="461"/>
      <c r="I288" s="461"/>
      <c r="J288" s="462"/>
    </row>
    <row r="289" spans="1:10" x14ac:dyDescent="0.2">
      <c r="A289" s="457" t="s">
        <v>854</v>
      </c>
      <c r="B289" s="458"/>
      <c r="C289" s="458"/>
      <c r="D289" s="459"/>
      <c r="E289" s="508" t="s">
        <v>940</v>
      </c>
      <c r="F289" s="509"/>
      <c r="G289" s="509"/>
      <c r="H289" s="509"/>
      <c r="I289" s="509"/>
      <c r="J289" s="510"/>
    </row>
    <row r="290" spans="1:10" x14ac:dyDescent="0.2">
      <c r="A290" s="497" t="s">
        <v>853</v>
      </c>
      <c r="B290" s="498"/>
      <c r="C290" s="498"/>
      <c r="D290" s="499"/>
      <c r="E290" s="511"/>
      <c r="F290" s="512"/>
      <c r="G290" s="512"/>
      <c r="H290" s="512"/>
      <c r="I290" s="512"/>
      <c r="J290" s="513"/>
    </row>
    <row r="291" spans="1:10" x14ac:dyDescent="0.2">
      <c r="A291" s="525" t="s">
        <v>808</v>
      </c>
      <c r="B291" s="526"/>
      <c r="C291" s="526"/>
      <c r="D291" s="527"/>
      <c r="E291" s="473" t="s">
        <v>498</v>
      </c>
      <c r="F291" s="474"/>
      <c r="G291" s="474"/>
      <c r="H291" s="474"/>
      <c r="I291" s="474"/>
      <c r="J291" s="475"/>
    </row>
    <row r="292" spans="1:10" ht="27" customHeight="1" x14ac:dyDescent="0.2">
      <c r="A292" s="157"/>
      <c r="B292" s="208"/>
      <c r="C292" s="208"/>
      <c r="D292" s="208"/>
      <c r="E292" s="476" t="s">
        <v>535</v>
      </c>
      <c r="F292" s="477"/>
      <c r="G292" s="476" t="s">
        <v>533</v>
      </c>
      <c r="H292" s="477"/>
      <c r="I292" s="478" t="s">
        <v>849</v>
      </c>
      <c r="J292" s="479"/>
    </row>
    <row r="293" spans="1:10" x14ac:dyDescent="0.2">
      <c r="A293" s="443" t="s">
        <v>527</v>
      </c>
      <c r="B293" s="444"/>
      <c r="C293" s="444"/>
      <c r="D293" s="445"/>
      <c r="E293" s="451"/>
      <c r="F293" s="451"/>
      <c r="G293" s="451">
        <v>85161</v>
      </c>
      <c r="H293" s="451"/>
      <c r="I293" s="452"/>
      <c r="J293" s="452"/>
    </row>
    <row r="294" spans="1:10" x14ac:dyDescent="0.2">
      <c r="A294" s="447" t="s">
        <v>528</v>
      </c>
      <c r="B294" s="448"/>
      <c r="C294" s="448"/>
      <c r="D294" s="449"/>
      <c r="E294" s="434"/>
      <c r="F294" s="434"/>
      <c r="G294" s="435"/>
      <c r="H294" s="435"/>
      <c r="I294" s="450"/>
      <c r="J294" s="450"/>
    </row>
    <row r="295" spans="1:10" x14ac:dyDescent="0.2">
      <c r="A295" s="443" t="s">
        <v>529</v>
      </c>
      <c r="B295" s="444"/>
      <c r="C295" s="444"/>
      <c r="D295" s="445"/>
      <c r="E295" s="451"/>
      <c r="F295" s="451"/>
      <c r="G295" s="451"/>
      <c r="H295" s="451"/>
      <c r="I295" s="452"/>
      <c r="J295" s="452"/>
    </row>
    <row r="296" spans="1:10" x14ac:dyDescent="0.2">
      <c r="A296" s="447" t="s">
        <v>530</v>
      </c>
      <c r="B296" s="448"/>
      <c r="C296" s="448"/>
      <c r="D296" s="449"/>
      <c r="E296" s="434"/>
      <c r="F296" s="434"/>
      <c r="G296" s="435"/>
      <c r="H296" s="435"/>
      <c r="I296" s="450"/>
      <c r="J296" s="450"/>
    </row>
    <row r="297" spans="1:10" x14ac:dyDescent="0.2">
      <c r="A297" s="443" t="s">
        <v>531</v>
      </c>
      <c r="B297" s="444"/>
      <c r="C297" s="444"/>
      <c r="D297" s="445"/>
      <c r="E297" s="451"/>
      <c r="F297" s="451"/>
      <c r="G297" s="451"/>
      <c r="H297" s="451"/>
      <c r="I297" s="452"/>
      <c r="J297" s="452"/>
    </row>
    <row r="298" spans="1:10" x14ac:dyDescent="0.2">
      <c r="A298" s="447" t="s">
        <v>532</v>
      </c>
      <c r="B298" s="448"/>
      <c r="C298" s="448"/>
      <c r="D298" s="449"/>
      <c r="E298" s="434"/>
      <c r="F298" s="434"/>
      <c r="G298" s="435"/>
      <c r="H298" s="435"/>
      <c r="I298" s="450"/>
      <c r="J298" s="450"/>
    </row>
    <row r="299" spans="1:10" x14ac:dyDescent="0.2">
      <c r="A299" s="443" t="s">
        <v>537</v>
      </c>
      <c r="B299" s="444"/>
      <c r="C299" s="444"/>
      <c r="D299" s="445"/>
      <c r="E299" s="446"/>
      <c r="F299" s="446"/>
      <c r="G299" s="446"/>
      <c r="H299" s="446"/>
      <c r="I299" s="440"/>
      <c r="J299" s="440"/>
    </row>
    <row r="300" spans="1:10" x14ac:dyDescent="0.2">
      <c r="A300" s="431"/>
      <c r="B300" s="432"/>
      <c r="C300" s="432"/>
      <c r="D300" s="433"/>
      <c r="E300" s="434"/>
      <c r="F300" s="434"/>
      <c r="G300" s="435"/>
      <c r="H300" s="435"/>
      <c r="I300" s="435"/>
      <c r="J300" s="435"/>
    </row>
    <row r="301" spans="1:10" x14ac:dyDescent="0.2">
      <c r="A301" s="431"/>
      <c r="B301" s="432"/>
      <c r="C301" s="432"/>
      <c r="D301" s="433"/>
      <c r="E301" s="434"/>
      <c r="F301" s="434"/>
      <c r="G301" s="435"/>
      <c r="H301" s="435"/>
      <c r="I301" s="435"/>
      <c r="J301" s="435"/>
    </row>
    <row r="302" spans="1:10" x14ac:dyDescent="0.2">
      <c r="A302" s="431"/>
      <c r="B302" s="432"/>
      <c r="C302" s="432"/>
      <c r="D302" s="433"/>
      <c r="E302" s="434"/>
      <c r="F302" s="434"/>
      <c r="G302" s="435"/>
      <c r="H302" s="435"/>
      <c r="I302" s="435"/>
      <c r="J302" s="435"/>
    </row>
    <row r="303" spans="1:10" x14ac:dyDescent="0.2">
      <c r="A303" s="436" t="s">
        <v>534</v>
      </c>
      <c r="B303" s="437"/>
      <c r="C303" s="437"/>
      <c r="D303" s="438"/>
      <c r="E303" s="439">
        <f>SUM(E293:E302)</f>
        <v>0</v>
      </c>
      <c r="F303" s="439"/>
      <c r="G303" s="439">
        <f>SUM(G293:G302)</f>
        <v>85161</v>
      </c>
      <c r="H303" s="439"/>
      <c r="I303" s="439">
        <f>SUM(I293:I302)</f>
        <v>0</v>
      </c>
      <c r="J303" s="439"/>
    </row>
    <row r="304" spans="1:10" x14ac:dyDescent="0.2">
      <c r="A304" s="488" t="s">
        <v>861</v>
      </c>
      <c r="B304" s="489"/>
      <c r="C304" s="489"/>
      <c r="D304" s="489"/>
      <c r="E304" s="489"/>
      <c r="F304" s="489"/>
      <c r="G304" s="489"/>
      <c r="H304" s="489"/>
      <c r="I304" s="489"/>
      <c r="J304" s="490"/>
    </row>
    <row r="305" spans="1:10" x14ac:dyDescent="0.2">
      <c r="A305" s="491" t="s">
        <v>862</v>
      </c>
      <c r="B305" s="492"/>
      <c r="C305" s="492"/>
      <c r="D305" s="492"/>
      <c r="E305" s="492"/>
      <c r="F305" s="492"/>
      <c r="G305" s="492"/>
      <c r="H305" s="492"/>
      <c r="I305" s="492"/>
      <c r="J305" s="493"/>
    </row>
    <row r="306" spans="1:10" x14ac:dyDescent="0.2">
      <c r="A306" s="491" t="s">
        <v>863</v>
      </c>
      <c r="B306" s="492"/>
      <c r="C306" s="492"/>
      <c r="D306" s="492"/>
      <c r="E306" s="492"/>
      <c r="F306" s="492"/>
      <c r="G306" s="492"/>
      <c r="H306" s="492"/>
      <c r="I306" s="492"/>
      <c r="J306" s="493"/>
    </row>
    <row r="307" spans="1:10" x14ac:dyDescent="0.2">
      <c r="A307" s="494" t="s">
        <v>864</v>
      </c>
      <c r="B307" s="495"/>
      <c r="C307" s="495"/>
      <c r="D307" s="495"/>
      <c r="E307" s="495"/>
      <c r="F307" s="495"/>
      <c r="G307" s="495"/>
      <c r="H307" s="495"/>
      <c r="I307" s="495"/>
      <c r="J307" s="496"/>
    </row>
    <row r="308" spans="1:10" x14ac:dyDescent="0.2">
      <c r="A308" s="300" t="s">
        <v>947</v>
      </c>
      <c r="B308" s="480"/>
      <c r="C308" s="480"/>
      <c r="D308" s="480"/>
      <c r="E308" s="480"/>
      <c r="F308" s="480"/>
      <c r="G308" s="480"/>
      <c r="H308" s="480"/>
      <c r="I308" s="480"/>
      <c r="J308" s="481"/>
    </row>
    <row r="309" spans="1:10" x14ac:dyDescent="0.2">
      <c r="A309" s="482"/>
      <c r="B309" s="483"/>
      <c r="C309" s="483"/>
      <c r="D309" s="483"/>
      <c r="E309" s="483"/>
      <c r="F309" s="483"/>
      <c r="G309" s="483"/>
      <c r="H309" s="483"/>
      <c r="I309" s="483"/>
      <c r="J309" s="484"/>
    </row>
    <row r="310" spans="1:10" x14ac:dyDescent="0.2">
      <c r="A310" s="482"/>
      <c r="B310" s="483"/>
      <c r="C310" s="483"/>
      <c r="D310" s="483"/>
      <c r="E310" s="483"/>
      <c r="F310" s="483"/>
      <c r="G310" s="483"/>
      <c r="H310" s="483"/>
      <c r="I310" s="483"/>
      <c r="J310" s="484"/>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5"/>
      <c r="B341" s="486"/>
      <c r="C341" s="486"/>
      <c r="D341" s="486"/>
      <c r="E341" s="486"/>
      <c r="F341" s="486"/>
      <c r="G341" s="486"/>
      <c r="H341" s="486"/>
      <c r="I341" s="486"/>
      <c r="J341" s="487"/>
    </row>
    <row r="343" spans="1:10" ht="15.75" x14ac:dyDescent="0.25">
      <c r="A343" s="350" t="s">
        <v>848</v>
      </c>
      <c r="B343" s="351"/>
      <c r="C343" s="351"/>
      <c r="D343" s="351"/>
      <c r="E343" s="351"/>
      <c r="F343" s="351"/>
      <c r="G343" s="351"/>
      <c r="H343" s="348" t="str">
        <f>'CONTACT INFORMATION'!$A$24</f>
        <v>NAPA</v>
      </c>
      <c r="I343" s="348"/>
      <c r="J343" s="349"/>
    </row>
    <row r="344" spans="1:10" ht="8.1" customHeight="1" x14ac:dyDescent="0.2">
      <c r="A344" s="163"/>
      <c r="B344" s="163"/>
      <c r="C344" s="163"/>
      <c r="D344" s="163"/>
      <c r="E344" s="163"/>
      <c r="F344" s="163"/>
      <c r="G344" s="163"/>
      <c r="H344" s="163"/>
      <c r="I344" s="163"/>
      <c r="J344" s="163"/>
    </row>
    <row r="345" spans="1:10" ht="15" x14ac:dyDescent="0.25">
      <c r="A345" s="460" t="s">
        <v>855</v>
      </c>
      <c r="B345" s="461"/>
      <c r="C345" s="461"/>
      <c r="D345" s="461"/>
      <c r="E345" s="461"/>
      <c r="F345" s="461"/>
      <c r="G345" s="461"/>
      <c r="H345" s="461"/>
      <c r="I345" s="461"/>
      <c r="J345" s="462"/>
    </row>
    <row r="346" spans="1:10" x14ac:dyDescent="0.2">
      <c r="A346" s="457" t="s">
        <v>854</v>
      </c>
      <c r="B346" s="458"/>
      <c r="C346" s="458"/>
      <c r="D346" s="459"/>
      <c r="E346" s="528" t="s">
        <v>941</v>
      </c>
      <c r="F346" s="529"/>
      <c r="G346" s="529"/>
      <c r="H346" s="529"/>
      <c r="I346" s="529"/>
      <c r="J346" s="530"/>
    </row>
    <row r="347" spans="1:10" x14ac:dyDescent="0.2">
      <c r="A347" s="497" t="s">
        <v>853</v>
      </c>
      <c r="B347" s="498"/>
      <c r="C347" s="498"/>
      <c r="D347" s="499"/>
      <c r="E347" s="531"/>
      <c r="F347" s="532"/>
      <c r="G347" s="532"/>
      <c r="H347" s="532"/>
      <c r="I347" s="532"/>
      <c r="J347" s="533"/>
    </row>
    <row r="348" spans="1:10" x14ac:dyDescent="0.2">
      <c r="A348" s="525" t="s">
        <v>808</v>
      </c>
      <c r="B348" s="526"/>
      <c r="C348" s="526"/>
      <c r="D348" s="527"/>
      <c r="E348" s="473" t="s">
        <v>480</v>
      </c>
      <c r="F348" s="474"/>
      <c r="G348" s="474"/>
      <c r="H348" s="474"/>
      <c r="I348" s="474"/>
      <c r="J348" s="475"/>
    </row>
    <row r="349" spans="1:10" ht="27" customHeight="1" x14ac:dyDescent="0.2">
      <c r="A349" s="157"/>
      <c r="B349" s="208"/>
      <c r="C349" s="208"/>
      <c r="D349" s="208"/>
      <c r="E349" s="476" t="s">
        <v>535</v>
      </c>
      <c r="F349" s="477"/>
      <c r="G349" s="476" t="s">
        <v>533</v>
      </c>
      <c r="H349" s="477"/>
      <c r="I349" s="478" t="s">
        <v>849</v>
      </c>
      <c r="J349" s="479"/>
    </row>
    <row r="350" spans="1:10" x14ac:dyDescent="0.2">
      <c r="A350" s="443" t="s">
        <v>527</v>
      </c>
      <c r="B350" s="444"/>
      <c r="C350" s="444"/>
      <c r="D350" s="445"/>
      <c r="E350" s="451"/>
      <c r="F350" s="451"/>
      <c r="G350" s="451">
        <v>151421</v>
      </c>
      <c r="H350" s="451"/>
      <c r="I350" s="452"/>
      <c r="J350" s="452"/>
    </row>
    <row r="351" spans="1:10" x14ac:dyDescent="0.2">
      <c r="A351" s="447" t="s">
        <v>528</v>
      </c>
      <c r="B351" s="448"/>
      <c r="C351" s="448"/>
      <c r="D351" s="449"/>
      <c r="E351" s="434"/>
      <c r="F351" s="434"/>
      <c r="G351" s="435">
        <v>72187</v>
      </c>
      <c r="H351" s="435"/>
      <c r="I351" s="450"/>
      <c r="J351" s="450"/>
    </row>
    <row r="352" spans="1:10" x14ac:dyDescent="0.2">
      <c r="A352" s="443" t="s">
        <v>529</v>
      </c>
      <c r="B352" s="444"/>
      <c r="C352" s="444"/>
      <c r="D352" s="445"/>
      <c r="E352" s="451"/>
      <c r="F352" s="451"/>
      <c r="G352" s="451"/>
      <c r="H352" s="451"/>
      <c r="I352" s="452"/>
      <c r="J352" s="452"/>
    </row>
    <row r="353" spans="1:10" x14ac:dyDescent="0.2">
      <c r="A353" s="447" t="s">
        <v>530</v>
      </c>
      <c r="B353" s="448"/>
      <c r="C353" s="448"/>
      <c r="D353" s="449"/>
      <c r="E353" s="434"/>
      <c r="F353" s="434"/>
      <c r="G353" s="435">
        <v>73896</v>
      </c>
      <c r="H353" s="435"/>
      <c r="I353" s="450"/>
      <c r="J353" s="450"/>
    </row>
    <row r="354" spans="1:10" x14ac:dyDescent="0.2">
      <c r="A354" s="443" t="s">
        <v>531</v>
      </c>
      <c r="B354" s="444"/>
      <c r="C354" s="444"/>
      <c r="D354" s="445"/>
      <c r="E354" s="451"/>
      <c r="F354" s="451"/>
      <c r="G354" s="451"/>
      <c r="H354" s="451"/>
      <c r="I354" s="452"/>
      <c r="J354" s="452"/>
    </row>
    <row r="355" spans="1:10" x14ac:dyDescent="0.2">
      <c r="A355" s="447" t="s">
        <v>532</v>
      </c>
      <c r="B355" s="448"/>
      <c r="C355" s="448"/>
      <c r="D355" s="449"/>
      <c r="E355" s="434"/>
      <c r="F355" s="434"/>
      <c r="G355" s="435"/>
      <c r="H355" s="435"/>
      <c r="I355" s="450"/>
      <c r="J355" s="450"/>
    </row>
    <row r="356" spans="1:10" x14ac:dyDescent="0.2">
      <c r="A356" s="443" t="s">
        <v>537</v>
      </c>
      <c r="B356" s="444"/>
      <c r="C356" s="444"/>
      <c r="D356" s="445"/>
      <c r="E356" s="446"/>
      <c r="F356" s="446"/>
      <c r="G356" s="446"/>
      <c r="H356" s="446"/>
      <c r="I356" s="440"/>
      <c r="J356" s="440"/>
    </row>
    <row r="357" spans="1:10" x14ac:dyDescent="0.2">
      <c r="A357" s="431"/>
      <c r="B357" s="432"/>
      <c r="C357" s="432"/>
      <c r="D357" s="433"/>
      <c r="E357" s="434"/>
      <c r="F357" s="434"/>
      <c r="G357" s="435"/>
      <c r="H357" s="435"/>
      <c r="I357" s="435"/>
      <c r="J357" s="435"/>
    </row>
    <row r="358" spans="1:10" x14ac:dyDescent="0.2">
      <c r="A358" s="431"/>
      <c r="B358" s="432"/>
      <c r="C358" s="432"/>
      <c r="D358" s="433"/>
      <c r="E358" s="434"/>
      <c r="F358" s="434"/>
      <c r="G358" s="435"/>
      <c r="H358" s="435"/>
      <c r="I358" s="435"/>
      <c r="J358" s="435"/>
    </row>
    <row r="359" spans="1:10" x14ac:dyDescent="0.2">
      <c r="A359" s="431"/>
      <c r="B359" s="432"/>
      <c r="C359" s="432"/>
      <c r="D359" s="433"/>
      <c r="E359" s="434"/>
      <c r="F359" s="434"/>
      <c r="G359" s="435"/>
      <c r="H359" s="435"/>
      <c r="I359" s="435"/>
      <c r="J359" s="435"/>
    </row>
    <row r="360" spans="1:10" x14ac:dyDescent="0.2">
      <c r="A360" s="436" t="s">
        <v>534</v>
      </c>
      <c r="B360" s="437"/>
      <c r="C360" s="437"/>
      <c r="D360" s="438"/>
      <c r="E360" s="439">
        <f>SUM(E350:E359)</f>
        <v>0</v>
      </c>
      <c r="F360" s="439"/>
      <c r="G360" s="439">
        <f>SUM(G350:G359)</f>
        <v>297504</v>
      </c>
      <c r="H360" s="439"/>
      <c r="I360" s="439">
        <f>SUM(I350:I359)</f>
        <v>0</v>
      </c>
      <c r="J360" s="439"/>
    </row>
    <row r="361" spans="1:10" x14ac:dyDescent="0.2">
      <c r="A361" s="488" t="s">
        <v>861</v>
      </c>
      <c r="B361" s="489"/>
      <c r="C361" s="489"/>
      <c r="D361" s="489"/>
      <c r="E361" s="489"/>
      <c r="F361" s="489"/>
      <c r="G361" s="489"/>
      <c r="H361" s="489"/>
      <c r="I361" s="489"/>
      <c r="J361" s="490"/>
    </row>
    <row r="362" spans="1:10" x14ac:dyDescent="0.2">
      <c r="A362" s="491" t="s">
        <v>862</v>
      </c>
      <c r="B362" s="492"/>
      <c r="C362" s="492"/>
      <c r="D362" s="492"/>
      <c r="E362" s="492"/>
      <c r="F362" s="492"/>
      <c r="G362" s="492"/>
      <c r="H362" s="492"/>
      <c r="I362" s="492"/>
      <c r="J362" s="493"/>
    </row>
    <row r="363" spans="1:10" x14ac:dyDescent="0.2">
      <c r="A363" s="491" t="s">
        <v>863</v>
      </c>
      <c r="B363" s="492"/>
      <c r="C363" s="492"/>
      <c r="D363" s="492"/>
      <c r="E363" s="492"/>
      <c r="F363" s="492"/>
      <c r="G363" s="492"/>
      <c r="H363" s="492"/>
      <c r="I363" s="492"/>
      <c r="J363" s="493"/>
    </row>
    <row r="364" spans="1:10" x14ac:dyDescent="0.2">
      <c r="A364" s="494" t="s">
        <v>864</v>
      </c>
      <c r="B364" s="495"/>
      <c r="C364" s="495"/>
      <c r="D364" s="495"/>
      <c r="E364" s="495"/>
      <c r="F364" s="495"/>
      <c r="G364" s="495"/>
      <c r="H364" s="495"/>
      <c r="I364" s="495"/>
      <c r="J364" s="496"/>
    </row>
    <row r="365" spans="1:10" x14ac:dyDescent="0.2">
      <c r="A365" s="300" t="s">
        <v>943</v>
      </c>
      <c r="B365" s="480"/>
      <c r="C365" s="480"/>
      <c r="D365" s="480"/>
      <c r="E365" s="480"/>
      <c r="F365" s="480"/>
      <c r="G365" s="480"/>
      <c r="H365" s="480"/>
      <c r="I365" s="480"/>
      <c r="J365" s="481"/>
    </row>
    <row r="366" spans="1:10" x14ac:dyDescent="0.2">
      <c r="A366" s="482"/>
      <c r="B366" s="483"/>
      <c r="C366" s="483"/>
      <c r="D366" s="483"/>
      <c r="E366" s="483"/>
      <c r="F366" s="483"/>
      <c r="G366" s="483"/>
      <c r="H366" s="483"/>
      <c r="I366" s="483"/>
      <c r="J366" s="484"/>
    </row>
    <row r="367" spans="1:10" x14ac:dyDescent="0.2">
      <c r="A367" s="482"/>
      <c r="B367" s="483"/>
      <c r="C367" s="483"/>
      <c r="D367" s="483"/>
      <c r="E367" s="483"/>
      <c r="F367" s="483"/>
      <c r="G367" s="483"/>
      <c r="H367" s="483"/>
      <c r="I367" s="483"/>
      <c r="J367" s="484"/>
    </row>
    <row r="368" spans="1:10" x14ac:dyDescent="0.2">
      <c r="A368" s="482"/>
      <c r="B368" s="483"/>
      <c r="C368" s="483"/>
      <c r="D368" s="483"/>
      <c r="E368" s="483"/>
      <c r="F368" s="483"/>
      <c r="G368" s="483"/>
      <c r="H368" s="483"/>
      <c r="I368" s="483"/>
      <c r="J368" s="484"/>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5"/>
      <c r="B399" s="486"/>
      <c r="C399" s="486"/>
      <c r="D399" s="486"/>
      <c r="E399" s="486"/>
      <c r="F399" s="486"/>
      <c r="G399" s="486"/>
      <c r="H399" s="486"/>
      <c r="I399" s="486"/>
      <c r="J399" s="487"/>
    </row>
    <row r="401" spans="1:10" ht="15.75" x14ac:dyDescent="0.25">
      <c r="A401" s="350" t="s">
        <v>848</v>
      </c>
      <c r="B401" s="351"/>
      <c r="C401" s="351"/>
      <c r="D401" s="351"/>
      <c r="E401" s="351"/>
      <c r="F401" s="351"/>
      <c r="G401" s="351"/>
      <c r="H401" s="348" t="str">
        <f>'CONTACT INFORMATION'!$A$24</f>
        <v>NAPA</v>
      </c>
      <c r="I401" s="348"/>
      <c r="J401" s="349"/>
    </row>
    <row r="402" spans="1:10" ht="8.1" customHeight="1" x14ac:dyDescent="0.2">
      <c r="A402" s="163"/>
      <c r="B402" s="163"/>
      <c r="C402" s="163"/>
      <c r="D402" s="163"/>
      <c r="E402" s="163"/>
      <c r="F402" s="163"/>
      <c r="G402" s="163"/>
      <c r="H402" s="163"/>
      <c r="I402" s="163"/>
      <c r="J402" s="163"/>
    </row>
    <row r="403" spans="1:10" ht="15" x14ac:dyDescent="0.25">
      <c r="A403" s="460" t="s">
        <v>856</v>
      </c>
      <c r="B403" s="461"/>
      <c r="C403" s="461"/>
      <c r="D403" s="461"/>
      <c r="E403" s="461"/>
      <c r="F403" s="461"/>
      <c r="G403" s="461"/>
      <c r="H403" s="461"/>
      <c r="I403" s="461"/>
      <c r="J403" s="462"/>
    </row>
    <row r="404" spans="1:10" x14ac:dyDescent="0.2">
      <c r="A404" s="457" t="s">
        <v>854</v>
      </c>
      <c r="B404" s="458"/>
      <c r="C404" s="458"/>
      <c r="D404" s="459"/>
      <c r="E404" s="528"/>
      <c r="F404" s="529"/>
      <c r="G404" s="529"/>
      <c r="H404" s="529"/>
      <c r="I404" s="529"/>
      <c r="J404" s="530"/>
    </row>
    <row r="405" spans="1:10" x14ac:dyDescent="0.2">
      <c r="A405" s="497" t="s">
        <v>853</v>
      </c>
      <c r="B405" s="498"/>
      <c r="C405" s="498"/>
      <c r="D405" s="499"/>
      <c r="E405" s="531"/>
      <c r="F405" s="532"/>
      <c r="G405" s="532"/>
      <c r="H405" s="532"/>
      <c r="I405" s="532"/>
      <c r="J405" s="533"/>
    </row>
    <row r="406" spans="1:10" x14ac:dyDescent="0.2">
      <c r="A406" s="525" t="s">
        <v>808</v>
      </c>
      <c r="B406" s="526"/>
      <c r="C406" s="526"/>
      <c r="D406" s="527"/>
      <c r="E406" s="473"/>
      <c r="F406" s="474"/>
      <c r="G406" s="474"/>
      <c r="H406" s="474"/>
      <c r="I406" s="474"/>
      <c r="J406" s="475"/>
    </row>
    <row r="407" spans="1:10" ht="27" customHeight="1" x14ac:dyDescent="0.2">
      <c r="A407" s="157"/>
      <c r="B407" s="208"/>
      <c r="C407" s="208"/>
      <c r="D407" s="208"/>
      <c r="E407" s="476" t="s">
        <v>535</v>
      </c>
      <c r="F407" s="477"/>
      <c r="G407" s="476" t="s">
        <v>533</v>
      </c>
      <c r="H407" s="477"/>
      <c r="I407" s="478" t="s">
        <v>849</v>
      </c>
      <c r="J407" s="479"/>
    </row>
    <row r="408" spans="1:10" x14ac:dyDescent="0.2">
      <c r="A408" s="443" t="s">
        <v>527</v>
      </c>
      <c r="B408" s="444"/>
      <c r="C408" s="444"/>
      <c r="D408" s="445"/>
      <c r="E408" s="451"/>
      <c r="F408" s="451"/>
      <c r="G408" s="451"/>
      <c r="H408" s="451"/>
      <c r="I408" s="452"/>
      <c r="J408" s="452"/>
    </row>
    <row r="409" spans="1:10" x14ac:dyDescent="0.2">
      <c r="A409" s="447" t="s">
        <v>528</v>
      </c>
      <c r="B409" s="448"/>
      <c r="C409" s="448"/>
      <c r="D409" s="449"/>
      <c r="E409" s="434"/>
      <c r="F409" s="434"/>
      <c r="G409" s="435"/>
      <c r="H409" s="435"/>
      <c r="I409" s="450"/>
      <c r="J409" s="450"/>
    </row>
    <row r="410" spans="1:10" x14ac:dyDescent="0.2">
      <c r="A410" s="443" t="s">
        <v>529</v>
      </c>
      <c r="B410" s="444"/>
      <c r="C410" s="444"/>
      <c r="D410" s="445"/>
      <c r="E410" s="451"/>
      <c r="F410" s="451"/>
      <c r="G410" s="451"/>
      <c r="H410" s="451"/>
      <c r="I410" s="452"/>
      <c r="J410" s="452"/>
    </row>
    <row r="411" spans="1:10" x14ac:dyDescent="0.2">
      <c r="A411" s="447" t="s">
        <v>530</v>
      </c>
      <c r="B411" s="448"/>
      <c r="C411" s="448"/>
      <c r="D411" s="449"/>
      <c r="E411" s="434"/>
      <c r="F411" s="434"/>
      <c r="G411" s="435"/>
      <c r="H411" s="435"/>
      <c r="I411" s="450"/>
      <c r="J411" s="450"/>
    </row>
    <row r="412" spans="1:10" x14ac:dyDescent="0.2">
      <c r="A412" s="443" t="s">
        <v>531</v>
      </c>
      <c r="B412" s="444"/>
      <c r="C412" s="444"/>
      <c r="D412" s="445"/>
      <c r="E412" s="451"/>
      <c r="F412" s="451"/>
      <c r="G412" s="451"/>
      <c r="H412" s="451"/>
      <c r="I412" s="452"/>
      <c r="J412" s="452"/>
    </row>
    <row r="413" spans="1:10" x14ac:dyDescent="0.2">
      <c r="A413" s="447" t="s">
        <v>532</v>
      </c>
      <c r="B413" s="448"/>
      <c r="C413" s="448"/>
      <c r="D413" s="449"/>
      <c r="E413" s="434"/>
      <c r="F413" s="434"/>
      <c r="G413" s="435"/>
      <c r="H413" s="435"/>
      <c r="I413" s="450"/>
      <c r="J413" s="450"/>
    </row>
    <row r="414" spans="1:10" x14ac:dyDescent="0.2">
      <c r="A414" s="443" t="s">
        <v>537</v>
      </c>
      <c r="B414" s="444"/>
      <c r="C414" s="444"/>
      <c r="D414" s="445"/>
      <c r="E414" s="446"/>
      <c r="F414" s="446"/>
      <c r="G414" s="446"/>
      <c r="H414" s="446"/>
      <c r="I414" s="440"/>
      <c r="J414" s="440"/>
    </row>
    <row r="415" spans="1:10" x14ac:dyDescent="0.2">
      <c r="A415" s="431"/>
      <c r="B415" s="432"/>
      <c r="C415" s="432"/>
      <c r="D415" s="433"/>
      <c r="E415" s="434"/>
      <c r="F415" s="434"/>
      <c r="G415" s="435"/>
      <c r="H415" s="435"/>
      <c r="I415" s="435"/>
      <c r="J415" s="435"/>
    </row>
    <row r="416" spans="1:10" x14ac:dyDescent="0.2">
      <c r="A416" s="431"/>
      <c r="B416" s="432"/>
      <c r="C416" s="432"/>
      <c r="D416" s="433"/>
      <c r="E416" s="434"/>
      <c r="F416" s="434"/>
      <c r="G416" s="435"/>
      <c r="H416" s="435"/>
      <c r="I416" s="435"/>
      <c r="J416" s="435"/>
    </row>
    <row r="417" spans="1:10" x14ac:dyDescent="0.2">
      <c r="A417" s="431"/>
      <c r="B417" s="432"/>
      <c r="C417" s="432"/>
      <c r="D417" s="433"/>
      <c r="E417" s="434"/>
      <c r="F417" s="434"/>
      <c r="G417" s="435"/>
      <c r="H417" s="435"/>
      <c r="I417" s="435"/>
      <c r="J417" s="435"/>
    </row>
    <row r="418" spans="1:10" x14ac:dyDescent="0.2">
      <c r="A418" s="436" t="s">
        <v>534</v>
      </c>
      <c r="B418" s="437"/>
      <c r="C418" s="437"/>
      <c r="D418" s="438"/>
      <c r="E418" s="439">
        <f>SUM(E408:E417)</f>
        <v>0</v>
      </c>
      <c r="F418" s="439"/>
      <c r="G418" s="439">
        <f>SUM(G408:G417)</f>
        <v>0</v>
      </c>
      <c r="H418" s="439"/>
      <c r="I418" s="439">
        <f>SUM(I408:I417)</f>
        <v>0</v>
      </c>
      <c r="J418" s="439"/>
    </row>
    <row r="419" spans="1:10" x14ac:dyDescent="0.2">
      <c r="A419" s="488" t="s">
        <v>861</v>
      </c>
      <c r="B419" s="489"/>
      <c r="C419" s="489"/>
      <c r="D419" s="489"/>
      <c r="E419" s="489"/>
      <c r="F419" s="489"/>
      <c r="G419" s="489"/>
      <c r="H419" s="489"/>
      <c r="I419" s="489"/>
      <c r="J419" s="490"/>
    </row>
    <row r="420" spans="1:10" x14ac:dyDescent="0.2">
      <c r="A420" s="491" t="s">
        <v>862</v>
      </c>
      <c r="B420" s="492"/>
      <c r="C420" s="492"/>
      <c r="D420" s="492"/>
      <c r="E420" s="492"/>
      <c r="F420" s="492"/>
      <c r="G420" s="492"/>
      <c r="H420" s="492"/>
      <c r="I420" s="492"/>
      <c r="J420" s="493"/>
    </row>
    <row r="421" spans="1:10" x14ac:dyDescent="0.2">
      <c r="A421" s="491" t="s">
        <v>863</v>
      </c>
      <c r="B421" s="492"/>
      <c r="C421" s="492"/>
      <c r="D421" s="492"/>
      <c r="E421" s="492"/>
      <c r="F421" s="492"/>
      <c r="G421" s="492"/>
      <c r="H421" s="492"/>
      <c r="I421" s="492"/>
      <c r="J421" s="493"/>
    </row>
    <row r="422" spans="1:10" x14ac:dyDescent="0.2">
      <c r="A422" s="494" t="s">
        <v>864</v>
      </c>
      <c r="B422" s="495"/>
      <c r="C422" s="495"/>
      <c r="D422" s="495"/>
      <c r="E422" s="495"/>
      <c r="F422" s="495"/>
      <c r="G422" s="495"/>
      <c r="H422" s="495"/>
      <c r="I422" s="495"/>
      <c r="J422" s="496"/>
    </row>
    <row r="423" spans="1:10" x14ac:dyDescent="0.2">
      <c r="A423" s="300"/>
      <c r="B423" s="480"/>
      <c r="C423" s="480"/>
      <c r="D423" s="480"/>
      <c r="E423" s="480"/>
      <c r="F423" s="480"/>
      <c r="G423" s="480"/>
      <c r="H423" s="480"/>
      <c r="I423" s="480"/>
      <c r="J423" s="481"/>
    </row>
    <row r="424" spans="1:10" x14ac:dyDescent="0.2">
      <c r="A424" s="482"/>
      <c r="B424" s="483"/>
      <c r="C424" s="483"/>
      <c r="D424" s="483"/>
      <c r="E424" s="483"/>
      <c r="F424" s="483"/>
      <c r="G424" s="483"/>
      <c r="H424" s="483"/>
      <c r="I424" s="483"/>
      <c r="J424" s="484"/>
    </row>
    <row r="425" spans="1:10" x14ac:dyDescent="0.2">
      <c r="A425" s="482"/>
      <c r="B425" s="483"/>
      <c r="C425" s="483"/>
      <c r="D425" s="483"/>
      <c r="E425" s="483"/>
      <c r="F425" s="483"/>
      <c r="G425" s="483"/>
      <c r="H425" s="483"/>
      <c r="I425" s="483"/>
      <c r="J425" s="484"/>
    </row>
    <row r="426" spans="1:10" x14ac:dyDescent="0.2">
      <c r="A426" s="482"/>
      <c r="B426" s="483"/>
      <c r="C426" s="483"/>
      <c r="D426" s="483"/>
      <c r="E426" s="483"/>
      <c r="F426" s="483"/>
      <c r="G426" s="483"/>
      <c r="H426" s="483"/>
      <c r="I426" s="483"/>
      <c r="J426" s="484"/>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5"/>
      <c r="B457" s="486"/>
      <c r="C457" s="486"/>
      <c r="D457" s="486"/>
      <c r="E457" s="486"/>
      <c r="F457" s="486"/>
      <c r="G457" s="486"/>
      <c r="H457" s="486"/>
      <c r="I457" s="486"/>
      <c r="J457" s="487"/>
    </row>
    <row r="459" spans="1:10" ht="15.75" x14ac:dyDescent="0.25">
      <c r="A459" s="350" t="s">
        <v>848</v>
      </c>
      <c r="B459" s="351"/>
      <c r="C459" s="351"/>
      <c r="D459" s="351"/>
      <c r="E459" s="351"/>
      <c r="F459" s="351"/>
      <c r="G459" s="351"/>
      <c r="H459" s="348" t="str">
        <f>'CONTACT INFORMATION'!$A$24</f>
        <v>NAPA</v>
      </c>
      <c r="I459" s="348"/>
      <c r="J459" s="349"/>
    </row>
    <row r="460" spans="1:10" ht="8.1" customHeight="1" x14ac:dyDescent="0.2">
      <c r="A460" s="163"/>
      <c r="B460" s="163"/>
      <c r="C460" s="163"/>
      <c r="D460" s="163"/>
      <c r="E460" s="163"/>
      <c r="F460" s="163"/>
      <c r="G460" s="163"/>
      <c r="H460" s="163"/>
      <c r="I460" s="163"/>
      <c r="J460" s="163"/>
    </row>
    <row r="461" spans="1:10" ht="15" x14ac:dyDescent="0.25">
      <c r="A461" s="460" t="s">
        <v>857</v>
      </c>
      <c r="B461" s="461"/>
      <c r="C461" s="461"/>
      <c r="D461" s="461"/>
      <c r="E461" s="461"/>
      <c r="F461" s="461"/>
      <c r="G461" s="461"/>
      <c r="H461" s="461"/>
      <c r="I461" s="461"/>
      <c r="J461" s="462"/>
    </row>
    <row r="462" spans="1:10" x14ac:dyDescent="0.2">
      <c r="A462" s="457" t="s">
        <v>854</v>
      </c>
      <c r="B462" s="458"/>
      <c r="C462" s="458"/>
      <c r="D462" s="459"/>
      <c r="E462" s="528"/>
      <c r="F462" s="529"/>
      <c r="G462" s="529"/>
      <c r="H462" s="529"/>
      <c r="I462" s="529"/>
      <c r="J462" s="530"/>
    </row>
    <row r="463" spans="1:10" x14ac:dyDescent="0.2">
      <c r="A463" s="497" t="s">
        <v>853</v>
      </c>
      <c r="B463" s="498"/>
      <c r="C463" s="498"/>
      <c r="D463" s="499"/>
      <c r="E463" s="531"/>
      <c r="F463" s="532"/>
      <c r="G463" s="532"/>
      <c r="H463" s="532"/>
      <c r="I463" s="532"/>
      <c r="J463" s="533"/>
    </row>
    <row r="464" spans="1:10" x14ac:dyDescent="0.2">
      <c r="A464" s="525" t="s">
        <v>808</v>
      </c>
      <c r="B464" s="526"/>
      <c r="C464" s="526"/>
      <c r="D464" s="527"/>
      <c r="E464" s="473"/>
      <c r="F464" s="474"/>
      <c r="G464" s="474"/>
      <c r="H464" s="474"/>
      <c r="I464" s="474"/>
      <c r="J464" s="475"/>
    </row>
    <row r="465" spans="1:10" ht="27" customHeight="1" x14ac:dyDescent="0.2">
      <c r="A465" s="157"/>
      <c r="B465" s="208"/>
      <c r="C465" s="208"/>
      <c r="D465" s="208"/>
      <c r="E465" s="476" t="s">
        <v>535</v>
      </c>
      <c r="F465" s="477"/>
      <c r="G465" s="476" t="s">
        <v>533</v>
      </c>
      <c r="H465" s="477"/>
      <c r="I465" s="478" t="s">
        <v>849</v>
      </c>
      <c r="J465" s="479"/>
    </row>
    <row r="466" spans="1:10" x14ac:dyDescent="0.2">
      <c r="A466" s="443" t="s">
        <v>527</v>
      </c>
      <c r="B466" s="444"/>
      <c r="C466" s="444"/>
      <c r="D466" s="445"/>
      <c r="E466" s="451"/>
      <c r="F466" s="451"/>
      <c r="G466" s="451"/>
      <c r="H466" s="451"/>
      <c r="I466" s="452"/>
      <c r="J466" s="452"/>
    </row>
    <row r="467" spans="1:10" x14ac:dyDescent="0.2">
      <c r="A467" s="447" t="s">
        <v>528</v>
      </c>
      <c r="B467" s="448"/>
      <c r="C467" s="448"/>
      <c r="D467" s="449"/>
      <c r="E467" s="434"/>
      <c r="F467" s="434"/>
      <c r="G467" s="435"/>
      <c r="H467" s="435"/>
      <c r="I467" s="450"/>
      <c r="J467" s="450"/>
    </row>
    <row r="468" spans="1:10" x14ac:dyDescent="0.2">
      <c r="A468" s="443" t="s">
        <v>529</v>
      </c>
      <c r="B468" s="444"/>
      <c r="C468" s="444"/>
      <c r="D468" s="445"/>
      <c r="E468" s="451"/>
      <c r="F468" s="451"/>
      <c r="G468" s="451"/>
      <c r="H468" s="451"/>
      <c r="I468" s="452"/>
      <c r="J468" s="452"/>
    </row>
    <row r="469" spans="1:10" x14ac:dyDescent="0.2">
      <c r="A469" s="447" t="s">
        <v>530</v>
      </c>
      <c r="B469" s="448"/>
      <c r="C469" s="448"/>
      <c r="D469" s="449"/>
      <c r="E469" s="434"/>
      <c r="F469" s="434"/>
      <c r="G469" s="435"/>
      <c r="H469" s="435"/>
      <c r="I469" s="450"/>
      <c r="J469" s="450"/>
    </row>
    <row r="470" spans="1:10" x14ac:dyDescent="0.2">
      <c r="A470" s="443" t="s">
        <v>531</v>
      </c>
      <c r="B470" s="444"/>
      <c r="C470" s="444"/>
      <c r="D470" s="445"/>
      <c r="E470" s="451"/>
      <c r="F470" s="451"/>
      <c r="G470" s="451"/>
      <c r="H470" s="451"/>
      <c r="I470" s="452"/>
      <c r="J470" s="452"/>
    </row>
    <row r="471" spans="1:10" x14ac:dyDescent="0.2">
      <c r="A471" s="447" t="s">
        <v>532</v>
      </c>
      <c r="B471" s="448"/>
      <c r="C471" s="448"/>
      <c r="D471" s="449"/>
      <c r="E471" s="434"/>
      <c r="F471" s="434"/>
      <c r="G471" s="435"/>
      <c r="H471" s="435"/>
      <c r="I471" s="450"/>
      <c r="J471" s="450"/>
    </row>
    <row r="472" spans="1:10" x14ac:dyDescent="0.2">
      <c r="A472" s="443" t="s">
        <v>537</v>
      </c>
      <c r="B472" s="444"/>
      <c r="C472" s="444"/>
      <c r="D472" s="445"/>
      <c r="E472" s="446"/>
      <c r="F472" s="446"/>
      <c r="G472" s="446"/>
      <c r="H472" s="446"/>
      <c r="I472" s="440"/>
      <c r="J472" s="440"/>
    </row>
    <row r="473" spans="1:10" x14ac:dyDescent="0.2">
      <c r="A473" s="431"/>
      <c r="B473" s="432"/>
      <c r="C473" s="432"/>
      <c r="D473" s="433"/>
      <c r="E473" s="434"/>
      <c r="F473" s="434"/>
      <c r="G473" s="435"/>
      <c r="H473" s="435"/>
      <c r="I473" s="435"/>
      <c r="J473" s="435"/>
    </row>
    <row r="474" spans="1:10" x14ac:dyDescent="0.2">
      <c r="A474" s="431"/>
      <c r="B474" s="432"/>
      <c r="C474" s="432"/>
      <c r="D474" s="433"/>
      <c r="E474" s="434"/>
      <c r="F474" s="434"/>
      <c r="G474" s="435"/>
      <c r="H474" s="435"/>
      <c r="I474" s="435"/>
      <c r="J474" s="435"/>
    </row>
    <row r="475" spans="1:10" x14ac:dyDescent="0.2">
      <c r="A475" s="431"/>
      <c r="B475" s="432"/>
      <c r="C475" s="432"/>
      <c r="D475" s="433"/>
      <c r="E475" s="434"/>
      <c r="F475" s="434"/>
      <c r="G475" s="435"/>
      <c r="H475" s="435"/>
      <c r="I475" s="435"/>
      <c r="J475" s="435"/>
    </row>
    <row r="476" spans="1:10" x14ac:dyDescent="0.2">
      <c r="A476" s="436" t="s">
        <v>534</v>
      </c>
      <c r="B476" s="437"/>
      <c r="C476" s="437"/>
      <c r="D476" s="438"/>
      <c r="E476" s="439">
        <f>SUM(E466:E475)</f>
        <v>0</v>
      </c>
      <c r="F476" s="439"/>
      <c r="G476" s="439">
        <f>SUM(G466:G475)</f>
        <v>0</v>
      </c>
      <c r="H476" s="439"/>
      <c r="I476" s="439">
        <f>SUM(I466:I475)</f>
        <v>0</v>
      </c>
      <c r="J476" s="439"/>
    </row>
    <row r="477" spans="1:10" x14ac:dyDescent="0.2">
      <c r="A477" s="488" t="s">
        <v>861</v>
      </c>
      <c r="B477" s="489"/>
      <c r="C477" s="489"/>
      <c r="D477" s="489"/>
      <c r="E477" s="489"/>
      <c r="F477" s="489"/>
      <c r="G477" s="489"/>
      <c r="H477" s="489"/>
      <c r="I477" s="489"/>
      <c r="J477" s="490"/>
    </row>
    <row r="478" spans="1:10" x14ac:dyDescent="0.2">
      <c r="A478" s="491" t="s">
        <v>862</v>
      </c>
      <c r="B478" s="492"/>
      <c r="C478" s="492"/>
      <c r="D478" s="492"/>
      <c r="E478" s="492"/>
      <c r="F478" s="492"/>
      <c r="G478" s="492"/>
      <c r="H478" s="492"/>
      <c r="I478" s="492"/>
      <c r="J478" s="493"/>
    </row>
    <row r="479" spans="1:10" x14ac:dyDescent="0.2">
      <c r="A479" s="491" t="s">
        <v>863</v>
      </c>
      <c r="B479" s="492"/>
      <c r="C479" s="492"/>
      <c r="D479" s="492"/>
      <c r="E479" s="492"/>
      <c r="F479" s="492"/>
      <c r="G479" s="492"/>
      <c r="H479" s="492"/>
      <c r="I479" s="492"/>
      <c r="J479" s="493"/>
    </row>
    <row r="480" spans="1:10" x14ac:dyDescent="0.2">
      <c r="A480" s="494" t="s">
        <v>864</v>
      </c>
      <c r="B480" s="495"/>
      <c r="C480" s="495"/>
      <c r="D480" s="495"/>
      <c r="E480" s="495"/>
      <c r="F480" s="495"/>
      <c r="G480" s="495"/>
      <c r="H480" s="495"/>
      <c r="I480" s="495"/>
      <c r="J480" s="496"/>
    </row>
    <row r="481" spans="1:10" x14ac:dyDescent="0.2">
      <c r="A481" s="300"/>
      <c r="B481" s="480"/>
      <c r="C481" s="480"/>
      <c r="D481" s="480"/>
      <c r="E481" s="480"/>
      <c r="F481" s="480"/>
      <c r="G481" s="480"/>
      <c r="H481" s="480"/>
      <c r="I481" s="480"/>
      <c r="J481" s="481"/>
    </row>
    <row r="482" spans="1:10" x14ac:dyDescent="0.2">
      <c r="A482" s="482"/>
      <c r="B482" s="483"/>
      <c r="C482" s="483"/>
      <c r="D482" s="483"/>
      <c r="E482" s="483"/>
      <c r="F482" s="483"/>
      <c r="G482" s="483"/>
      <c r="H482" s="483"/>
      <c r="I482" s="483"/>
      <c r="J482" s="484"/>
    </row>
    <row r="483" spans="1:10" x14ac:dyDescent="0.2">
      <c r="A483" s="482"/>
      <c r="B483" s="483"/>
      <c r="C483" s="483"/>
      <c r="D483" s="483"/>
      <c r="E483" s="483"/>
      <c r="F483" s="483"/>
      <c r="G483" s="483"/>
      <c r="H483" s="483"/>
      <c r="I483" s="483"/>
      <c r="J483" s="484"/>
    </row>
    <row r="484" spans="1:10" x14ac:dyDescent="0.2">
      <c r="A484" s="482"/>
      <c r="B484" s="483"/>
      <c r="C484" s="483"/>
      <c r="D484" s="483"/>
      <c r="E484" s="483"/>
      <c r="F484" s="483"/>
      <c r="G484" s="483"/>
      <c r="H484" s="483"/>
      <c r="I484" s="483"/>
      <c r="J484" s="484"/>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5"/>
      <c r="B515" s="486"/>
      <c r="C515" s="486"/>
      <c r="D515" s="486"/>
      <c r="E515" s="486"/>
      <c r="F515" s="486"/>
      <c r="G515" s="486"/>
      <c r="H515" s="486"/>
      <c r="I515" s="486"/>
      <c r="J515" s="487"/>
    </row>
    <row r="517" spans="1:10" ht="15.75" x14ac:dyDescent="0.25">
      <c r="A517" s="350" t="s">
        <v>848</v>
      </c>
      <c r="B517" s="351"/>
      <c r="C517" s="351"/>
      <c r="D517" s="351"/>
      <c r="E517" s="351"/>
      <c r="F517" s="351"/>
      <c r="G517" s="351"/>
      <c r="H517" s="348" t="str">
        <f>'CONTACT INFORMATION'!$A$24</f>
        <v>NAPA</v>
      </c>
      <c r="I517" s="348"/>
      <c r="J517" s="349"/>
    </row>
    <row r="518" spans="1:10" ht="8.1" customHeight="1" x14ac:dyDescent="0.2">
      <c r="A518" s="163"/>
      <c r="B518" s="163"/>
      <c r="C518" s="163"/>
      <c r="D518" s="163"/>
      <c r="E518" s="163"/>
      <c r="F518" s="163"/>
      <c r="G518" s="163"/>
      <c r="H518" s="163"/>
      <c r="I518" s="163"/>
      <c r="J518" s="163"/>
    </row>
    <row r="519" spans="1:10" ht="15" x14ac:dyDescent="0.25">
      <c r="A519" s="460" t="s">
        <v>858</v>
      </c>
      <c r="B519" s="461"/>
      <c r="C519" s="461"/>
      <c r="D519" s="461"/>
      <c r="E519" s="461"/>
      <c r="F519" s="461"/>
      <c r="G519" s="461"/>
      <c r="H519" s="461"/>
      <c r="I519" s="461"/>
      <c r="J519" s="462"/>
    </row>
    <row r="520" spans="1:10" ht="12.75" customHeight="1" x14ac:dyDescent="0.2">
      <c r="A520" s="457" t="s">
        <v>854</v>
      </c>
      <c r="B520" s="458"/>
      <c r="C520" s="458"/>
      <c r="D520" s="459"/>
      <c r="E520" s="528"/>
      <c r="F520" s="529"/>
      <c r="G520" s="529"/>
      <c r="H520" s="529"/>
      <c r="I520" s="529"/>
      <c r="J520" s="530"/>
    </row>
    <row r="521" spans="1:10" ht="12.75" customHeight="1" x14ac:dyDescent="0.2">
      <c r="A521" s="497" t="s">
        <v>853</v>
      </c>
      <c r="B521" s="498"/>
      <c r="C521" s="498"/>
      <c r="D521" s="499"/>
      <c r="E521" s="531"/>
      <c r="F521" s="532"/>
      <c r="G521" s="532"/>
      <c r="H521" s="532"/>
      <c r="I521" s="532"/>
      <c r="J521" s="533"/>
    </row>
    <row r="522" spans="1:10" x14ac:dyDescent="0.2">
      <c r="A522" s="525" t="s">
        <v>808</v>
      </c>
      <c r="B522" s="526"/>
      <c r="C522" s="526"/>
      <c r="D522" s="527"/>
      <c r="E522" s="473"/>
      <c r="F522" s="474"/>
      <c r="G522" s="474"/>
      <c r="H522" s="474"/>
      <c r="I522" s="474"/>
      <c r="J522" s="475"/>
    </row>
    <row r="523" spans="1:10" ht="27" customHeight="1" x14ac:dyDescent="0.2">
      <c r="A523" s="157"/>
      <c r="B523" s="208"/>
      <c r="C523" s="208"/>
      <c r="D523" s="208"/>
      <c r="E523" s="476" t="s">
        <v>535</v>
      </c>
      <c r="F523" s="477"/>
      <c r="G523" s="476" t="s">
        <v>533</v>
      </c>
      <c r="H523" s="477"/>
      <c r="I523" s="478" t="s">
        <v>849</v>
      </c>
      <c r="J523" s="479"/>
    </row>
    <row r="524" spans="1:10" x14ac:dyDescent="0.2">
      <c r="A524" s="443" t="s">
        <v>527</v>
      </c>
      <c r="B524" s="444"/>
      <c r="C524" s="444"/>
      <c r="D524" s="445"/>
      <c r="E524" s="451"/>
      <c r="F524" s="451"/>
      <c r="G524" s="451"/>
      <c r="H524" s="451"/>
      <c r="I524" s="452"/>
      <c r="J524" s="452"/>
    </row>
    <row r="525" spans="1:10" x14ac:dyDescent="0.2">
      <c r="A525" s="447" t="s">
        <v>528</v>
      </c>
      <c r="B525" s="448"/>
      <c r="C525" s="448"/>
      <c r="D525" s="449"/>
      <c r="E525" s="434"/>
      <c r="F525" s="434"/>
      <c r="G525" s="435"/>
      <c r="H525" s="435"/>
      <c r="I525" s="450"/>
      <c r="J525" s="450"/>
    </row>
    <row r="526" spans="1:10" x14ac:dyDescent="0.2">
      <c r="A526" s="443" t="s">
        <v>529</v>
      </c>
      <c r="B526" s="444"/>
      <c r="C526" s="444"/>
      <c r="D526" s="445"/>
      <c r="E526" s="451"/>
      <c r="F526" s="451"/>
      <c r="G526" s="451"/>
      <c r="H526" s="451"/>
      <c r="I526" s="452"/>
      <c r="J526" s="452"/>
    </row>
    <row r="527" spans="1:10" x14ac:dyDescent="0.2">
      <c r="A527" s="447" t="s">
        <v>530</v>
      </c>
      <c r="B527" s="448"/>
      <c r="C527" s="448"/>
      <c r="D527" s="449"/>
      <c r="E527" s="434"/>
      <c r="F527" s="434"/>
      <c r="G527" s="435"/>
      <c r="H527" s="435"/>
      <c r="I527" s="450"/>
      <c r="J527" s="450"/>
    </row>
    <row r="528" spans="1:10" x14ac:dyDescent="0.2">
      <c r="A528" s="443" t="s">
        <v>531</v>
      </c>
      <c r="B528" s="444"/>
      <c r="C528" s="444"/>
      <c r="D528" s="445"/>
      <c r="E528" s="451"/>
      <c r="F528" s="451"/>
      <c r="G528" s="451"/>
      <c r="H528" s="451"/>
      <c r="I528" s="452"/>
      <c r="J528" s="452"/>
    </row>
    <row r="529" spans="1:10" x14ac:dyDescent="0.2">
      <c r="A529" s="447" t="s">
        <v>532</v>
      </c>
      <c r="B529" s="448"/>
      <c r="C529" s="448"/>
      <c r="D529" s="449"/>
      <c r="E529" s="434"/>
      <c r="F529" s="434"/>
      <c r="G529" s="435"/>
      <c r="H529" s="435"/>
      <c r="I529" s="450"/>
      <c r="J529" s="450"/>
    </row>
    <row r="530" spans="1:10" x14ac:dyDescent="0.2">
      <c r="A530" s="443" t="s">
        <v>537</v>
      </c>
      <c r="B530" s="444"/>
      <c r="C530" s="444"/>
      <c r="D530" s="445"/>
      <c r="E530" s="446"/>
      <c r="F530" s="446"/>
      <c r="G530" s="446"/>
      <c r="H530" s="446"/>
      <c r="I530" s="440"/>
      <c r="J530" s="440"/>
    </row>
    <row r="531" spans="1:10" x14ac:dyDescent="0.2">
      <c r="A531" s="431"/>
      <c r="B531" s="432"/>
      <c r="C531" s="432"/>
      <c r="D531" s="433"/>
      <c r="E531" s="434"/>
      <c r="F531" s="434"/>
      <c r="G531" s="435"/>
      <c r="H531" s="435"/>
      <c r="I531" s="435"/>
      <c r="J531" s="435"/>
    </row>
    <row r="532" spans="1:10" x14ac:dyDescent="0.2">
      <c r="A532" s="431"/>
      <c r="B532" s="432"/>
      <c r="C532" s="432"/>
      <c r="D532" s="433"/>
      <c r="E532" s="434"/>
      <c r="F532" s="434"/>
      <c r="G532" s="435"/>
      <c r="H532" s="435"/>
      <c r="I532" s="435"/>
      <c r="J532" s="435"/>
    </row>
    <row r="533" spans="1:10" x14ac:dyDescent="0.2">
      <c r="A533" s="431"/>
      <c r="B533" s="432"/>
      <c r="C533" s="432"/>
      <c r="D533" s="433"/>
      <c r="E533" s="434"/>
      <c r="F533" s="434"/>
      <c r="G533" s="435"/>
      <c r="H533" s="435"/>
      <c r="I533" s="435"/>
      <c r="J533" s="435"/>
    </row>
    <row r="534" spans="1:10" x14ac:dyDescent="0.2">
      <c r="A534" s="436" t="s">
        <v>534</v>
      </c>
      <c r="B534" s="437"/>
      <c r="C534" s="437"/>
      <c r="D534" s="438"/>
      <c r="E534" s="439">
        <f>SUM(E524:E533)</f>
        <v>0</v>
      </c>
      <c r="F534" s="439"/>
      <c r="G534" s="439">
        <f>SUM(G524:G533)</f>
        <v>0</v>
      </c>
      <c r="H534" s="439"/>
      <c r="I534" s="439">
        <f>SUM(I524:I533)</f>
        <v>0</v>
      </c>
      <c r="J534" s="439"/>
    </row>
    <row r="535" spans="1:10" ht="12.75" customHeight="1" x14ac:dyDescent="0.2">
      <c r="A535" s="488" t="s">
        <v>861</v>
      </c>
      <c r="B535" s="489"/>
      <c r="C535" s="489"/>
      <c r="D535" s="489"/>
      <c r="E535" s="489"/>
      <c r="F535" s="489"/>
      <c r="G535" s="489"/>
      <c r="H535" s="489"/>
      <c r="I535" s="489"/>
      <c r="J535" s="490"/>
    </row>
    <row r="536" spans="1:10" ht="12.75" customHeight="1" x14ac:dyDescent="0.2">
      <c r="A536" s="491" t="s">
        <v>862</v>
      </c>
      <c r="B536" s="492"/>
      <c r="C536" s="492"/>
      <c r="D536" s="492"/>
      <c r="E536" s="492"/>
      <c r="F536" s="492"/>
      <c r="G536" s="492"/>
      <c r="H536" s="492"/>
      <c r="I536" s="492"/>
      <c r="J536" s="493"/>
    </row>
    <row r="537" spans="1:10" ht="12.75" customHeight="1" x14ac:dyDescent="0.2">
      <c r="A537" s="491" t="s">
        <v>863</v>
      </c>
      <c r="B537" s="492"/>
      <c r="C537" s="492"/>
      <c r="D537" s="492"/>
      <c r="E537" s="492"/>
      <c r="F537" s="492"/>
      <c r="G537" s="492"/>
      <c r="H537" s="492"/>
      <c r="I537" s="492"/>
      <c r="J537" s="493"/>
    </row>
    <row r="538" spans="1:10" ht="12.75" customHeight="1" x14ac:dyDescent="0.2">
      <c r="A538" s="494" t="s">
        <v>864</v>
      </c>
      <c r="B538" s="495"/>
      <c r="C538" s="495"/>
      <c r="D538" s="495"/>
      <c r="E538" s="495"/>
      <c r="F538" s="495"/>
      <c r="G538" s="495"/>
      <c r="H538" s="495"/>
      <c r="I538" s="495"/>
      <c r="J538" s="496"/>
    </row>
    <row r="539" spans="1:10" x14ac:dyDescent="0.2">
      <c r="A539" s="300"/>
      <c r="B539" s="480"/>
      <c r="C539" s="480"/>
      <c r="D539" s="480"/>
      <c r="E539" s="480"/>
      <c r="F539" s="480"/>
      <c r="G539" s="480"/>
      <c r="H539" s="480"/>
      <c r="I539" s="480"/>
      <c r="J539" s="481"/>
    </row>
    <row r="540" spans="1:10" x14ac:dyDescent="0.2">
      <c r="A540" s="482"/>
      <c r="B540" s="483"/>
      <c r="C540" s="483"/>
      <c r="D540" s="483"/>
      <c r="E540" s="483"/>
      <c r="F540" s="483"/>
      <c r="G540" s="483"/>
      <c r="H540" s="483"/>
      <c r="I540" s="483"/>
      <c r="J540" s="484"/>
    </row>
    <row r="541" spans="1:10" x14ac:dyDescent="0.2">
      <c r="A541" s="482"/>
      <c r="B541" s="483"/>
      <c r="C541" s="483"/>
      <c r="D541" s="483"/>
      <c r="E541" s="483"/>
      <c r="F541" s="483"/>
      <c r="G541" s="483"/>
      <c r="H541" s="483"/>
      <c r="I541" s="483"/>
      <c r="J541" s="484"/>
    </row>
    <row r="542" spans="1:10" x14ac:dyDescent="0.2">
      <c r="A542" s="482"/>
      <c r="B542" s="483"/>
      <c r="C542" s="483"/>
      <c r="D542" s="483"/>
      <c r="E542" s="483"/>
      <c r="F542" s="483"/>
      <c r="G542" s="483"/>
      <c r="H542" s="483"/>
      <c r="I542" s="483"/>
      <c r="J542" s="484"/>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5"/>
      <c r="B573" s="486"/>
      <c r="C573" s="486"/>
      <c r="D573" s="486"/>
      <c r="E573" s="486"/>
      <c r="F573" s="486"/>
      <c r="G573" s="486"/>
      <c r="H573" s="486"/>
      <c r="I573" s="486"/>
      <c r="J573" s="487"/>
    </row>
    <row r="575" spans="1:10" ht="15.75" x14ac:dyDescent="0.25">
      <c r="A575" s="350" t="s">
        <v>848</v>
      </c>
      <c r="B575" s="351"/>
      <c r="C575" s="351"/>
      <c r="D575" s="351"/>
      <c r="E575" s="351"/>
      <c r="F575" s="351"/>
      <c r="G575" s="351"/>
      <c r="H575" s="348" t="str">
        <f>'CONTACT INFORMATION'!$A$24</f>
        <v>NAPA</v>
      </c>
      <c r="I575" s="348"/>
      <c r="J575" s="349"/>
    </row>
    <row r="576" spans="1:10" ht="8.1" customHeight="1" x14ac:dyDescent="0.2">
      <c r="A576" s="163"/>
      <c r="B576" s="163"/>
      <c r="C576" s="163"/>
      <c r="D576" s="163"/>
      <c r="E576" s="163"/>
      <c r="F576" s="163"/>
      <c r="G576" s="163"/>
      <c r="H576" s="163"/>
      <c r="I576" s="163"/>
      <c r="J576" s="163"/>
    </row>
    <row r="577" spans="1:10" ht="15" x14ac:dyDescent="0.25">
      <c r="A577" s="460" t="s">
        <v>859</v>
      </c>
      <c r="B577" s="461"/>
      <c r="C577" s="461"/>
      <c r="D577" s="461"/>
      <c r="E577" s="461"/>
      <c r="F577" s="461"/>
      <c r="G577" s="461"/>
      <c r="H577" s="461"/>
      <c r="I577" s="461"/>
      <c r="J577" s="462"/>
    </row>
    <row r="578" spans="1:10" ht="12.75" customHeight="1" x14ac:dyDescent="0.2">
      <c r="A578" s="457" t="s">
        <v>854</v>
      </c>
      <c r="B578" s="458"/>
      <c r="C578" s="458"/>
      <c r="D578" s="459"/>
      <c r="E578" s="528"/>
      <c r="F578" s="529"/>
      <c r="G578" s="529"/>
      <c r="H578" s="529"/>
      <c r="I578" s="529"/>
      <c r="J578" s="530"/>
    </row>
    <row r="579" spans="1:10" ht="12.75" customHeight="1" x14ac:dyDescent="0.2">
      <c r="A579" s="497" t="s">
        <v>853</v>
      </c>
      <c r="B579" s="498"/>
      <c r="C579" s="498"/>
      <c r="D579" s="499"/>
      <c r="E579" s="531"/>
      <c r="F579" s="532"/>
      <c r="G579" s="532"/>
      <c r="H579" s="532"/>
      <c r="I579" s="532"/>
      <c r="J579" s="533"/>
    </row>
    <row r="580" spans="1:10" x14ac:dyDescent="0.2">
      <c r="A580" s="525" t="s">
        <v>808</v>
      </c>
      <c r="B580" s="526"/>
      <c r="C580" s="526"/>
      <c r="D580" s="527"/>
      <c r="E580" s="473"/>
      <c r="F580" s="474"/>
      <c r="G580" s="474"/>
      <c r="H580" s="474"/>
      <c r="I580" s="474"/>
      <c r="J580" s="475"/>
    </row>
    <row r="581" spans="1:10" ht="27" customHeight="1" x14ac:dyDescent="0.2">
      <c r="A581" s="157"/>
      <c r="B581" s="208"/>
      <c r="C581" s="208"/>
      <c r="D581" s="208"/>
      <c r="E581" s="476" t="s">
        <v>535</v>
      </c>
      <c r="F581" s="477"/>
      <c r="G581" s="476" t="s">
        <v>533</v>
      </c>
      <c r="H581" s="477"/>
      <c r="I581" s="478" t="s">
        <v>849</v>
      </c>
      <c r="J581" s="479"/>
    </row>
    <row r="582" spans="1:10" x14ac:dyDescent="0.2">
      <c r="A582" s="443" t="s">
        <v>527</v>
      </c>
      <c r="B582" s="444"/>
      <c r="C582" s="444"/>
      <c r="D582" s="445"/>
      <c r="E582" s="451"/>
      <c r="F582" s="451"/>
      <c r="G582" s="451"/>
      <c r="H582" s="451"/>
      <c r="I582" s="452"/>
      <c r="J582" s="452"/>
    </row>
    <row r="583" spans="1:10" x14ac:dyDescent="0.2">
      <c r="A583" s="447" t="s">
        <v>528</v>
      </c>
      <c r="B583" s="448"/>
      <c r="C583" s="448"/>
      <c r="D583" s="449"/>
      <c r="E583" s="434"/>
      <c r="F583" s="434"/>
      <c r="G583" s="435"/>
      <c r="H583" s="435"/>
      <c r="I583" s="450"/>
      <c r="J583" s="450"/>
    </row>
    <row r="584" spans="1:10" x14ac:dyDescent="0.2">
      <c r="A584" s="443" t="s">
        <v>529</v>
      </c>
      <c r="B584" s="444"/>
      <c r="C584" s="444"/>
      <c r="D584" s="445"/>
      <c r="E584" s="451"/>
      <c r="F584" s="451"/>
      <c r="G584" s="451"/>
      <c r="H584" s="451"/>
      <c r="I584" s="452"/>
      <c r="J584" s="452"/>
    </row>
    <row r="585" spans="1:10" x14ac:dyDescent="0.2">
      <c r="A585" s="447" t="s">
        <v>530</v>
      </c>
      <c r="B585" s="448"/>
      <c r="C585" s="448"/>
      <c r="D585" s="449"/>
      <c r="E585" s="434"/>
      <c r="F585" s="434"/>
      <c r="G585" s="435"/>
      <c r="H585" s="435"/>
      <c r="I585" s="450"/>
      <c r="J585" s="450"/>
    </row>
    <row r="586" spans="1:10" x14ac:dyDescent="0.2">
      <c r="A586" s="443" t="s">
        <v>531</v>
      </c>
      <c r="B586" s="444"/>
      <c r="C586" s="444"/>
      <c r="D586" s="445"/>
      <c r="E586" s="451"/>
      <c r="F586" s="451"/>
      <c r="G586" s="451"/>
      <c r="H586" s="451"/>
      <c r="I586" s="452"/>
      <c r="J586" s="452"/>
    </row>
    <row r="587" spans="1:10" x14ac:dyDescent="0.2">
      <c r="A587" s="447" t="s">
        <v>532</v>
      </c>
      <c r="B587" s="448"/>
      <c r="C587" s="448"/>
      <c r="D587" s="449"/>
      <c r="E587" s="434"/>
      <c r="F587" s="434"/>
      <c r="G587" s="435"/>
      <c r="H587" s="435"/>
      <c r="I587" s="450"/>
      <c r="J587" s="450"/>
    </row>
    <row r="588" spans="1:10" x14ac:dyDescent="0.2">
      <c r="A588" s="443" t="s">
        <v>537</v>
      </c>
      <c r="B588" s="444"/>
      <c r="C588" s="444"/>
      <c r="D588" s="445"/>
      <c r="E588" s="446"/>
      <c r="F588" s="446"/>
      <c r="G588" s="446"/>
      <c r="H588" s="446"/>
      <c r="I588" s="440"/>
      <c r="J588" s="440"/>
    </row>
    <row r="589" spans="1:10" x14ac:dyDescent="0.2">
      <c r="A589" s="431"/>
      <c r="B589" s="432"/>
      <c r="C589" s="432"/>
      <c r="D589" s="433"/>
      <c r="E589" s="434"/>
      <c r="F589" s="434"/>
      <c r="G589" s="435"/>
      <c r="H589" s="435"/>
      <c r="I589" s="435"/>
      <c r="J589" s="435"/>
    </row>
    <row r="590" spans="1:10" x14ac:dyDescent="0.2">
      <c r="A590" s="431"/>
      <c r="B590" s="432"/>
      <c r="C590" s="432"/>
      <c r="D590" s="433"/>
      <c r="E590" s="434"/>
      <c r="F590" s="434"/>
      <c r="G590" s="435"/>
      <c r="H590" s="435"/>
      <c r="I590" s="435"/>
      <c r="J590" s="435"/>
    </row>
    <row r="591" spans="1:10" x14ac:dyDescent="0.2">
      <c r="A591" s="431"/>
      <c r="B591" s="432"/>
      <c r="C591" s="432"/>
      <c r="D591" s="433"/>
      <c r="E591" s="434"/>
      <c r="F591" s="434"/>
      <c r="G591" s="435"/>
      <c r="H591" s="435"/>
      <c r="I591" s="435"/>
      <c r="J591" s="435"/>
    </row>
    <row r="592" spans="1:10" x14ac:dyDescent="0.2">
      <c r="A592" s="436" t="s">
        <v>534</v>
      </c>
      <c r="B592" s="437"/>
      <c r="C592" s="437"/>
      <c r="D592" s="438"/>
      <c r="E592" s="439">
        <f>SUM(E582:E591)</f>
        <v>0</v>
      </c>
      <c r="F592" s="439"/>
      <c r="G592" s="439">
        <f>SUM(G582:G591)</f>
        <v>0</v>
      </c>
      <c r="H592" s="439"/>
      <c r="I592" s="439">
        <f>SUM(I582:I591)</f>
        <v>0</v>
      </c>
      <c r="J592" s="439"/>
    </row>
    <row r="593" spans="1:10" ht="12.75" customHeight="1" x14ac:dyDescent="0.2">
      <c r="A593" s="488" t="s">
        <v>861</v>
      </c>
      <c r="B593" s="489"/>
      <c r="C593" s="489"/>
      <c r="D593" s="489"/>
      <c r="E593" s="489"/>
      <c r="F593" s="489"/>
      <c r="G593" s="489"/>
      <c r="H593" s="489"/>
      <c r="I593" s="489"/>
      <c r="J593" s="490"/>
    </row>
    <row r="594" spans="1:10" ht="12.75" customHeight="1" x14ac:dyDescent="0.2">
      <c r="A594" s="491" t="s">
        <v>862</v>
      </c>
      <c r="B594" s="492"/>
      <c r="C594" s="492"/>
      <c r="D594" s="492"/>
      <c r="E594" s="492"/>
      <c r="F594" s="492"/>
      <c r="G594" s="492"/>
      <c r="H594" s="492"/>
      <c r="I594" s="492"/>
      <c r="J594" s="493"/>
    </row>
    <row r="595" spans="1:10" ht="12.75" customHeight="1" x14ac:dyDescent="0.2">
      <c r="A595" s="491" t="s">
        <v>863</v>
      </c>
      <c r="B595" s="492"/>
      <c r="C595" s="492"/>
      <c r="D595" s="492"/>
      <c r="E595" s="492"/>
      <c r="F595" s="492"/>
      <c r="G595" s="492"/>
      <c r="H595" s="492"/>
      <c r="I595" s="492"/>
      <c r="J595" s="493"/>
    </row>
    <row r="596" spans="1:10" ht="12.75" customHeight="1" x14ac:dyDescent="0.2">
      <c r="A596" s="494" t="s">
        <v>864</v>
      </c>
      <c r="B596" s="495"/>
      <c r="C596" s="495"/>
      <c r="D596" s="495"/>
      <c r="E596" s="495"/>
      <c r="F596" s="495"/>
      <c r="G596" s="495"/>
      <c r="H596" s="495"/>
      <c r="I596" s="495"/>
      <c r="J596" s="496"/>
    </row>
    <row r="597" spans="1:10" x14ac:dyDescent="0.2">
      <c r="A597" s="300"/>
      <c r="B597" s="480"/>
      <c r="C597" s="480"/>
      <c r="D597" s="480"/>
      <c r="E597" s="480"/>
      <c r="F597" s="480"/>
      <c r="G597" s="480"/>
      <c r="H597" s="480"/>
      <c r="I597" s="480"/>
      <c r="J597" s="481"/>
    </row>
    <row r="598" spans="1:10" x14ac:dyDescent="0.2">
      <c r="A598" s="482"/>
      <c r="B598" s="483"/>
      <c r="C598" s="483"/>
      <c r="D598" s="483"/>
      <c r="E598" s="483"/>
      <c r="F598" s="483"/>
      <c r="G598" s="483"/>
      <c r="H598" s="483"/>
      <c r="I598" s="483"/>
      <c r="J598" s="484"/>
    </row>
    <row r="599" spans="1:10" x14ac:dyDescent="0.2">
      <c r="A599" s="482"/>
      <c r="B599" s="483"/>
      <c r="C599" s="483"/>
      <c r="D599" s="483"/>
      <c r="E599" s="483"/>
      <c r="F599" s="483"/>
      <c r="G599" s="483"/>
      <c r="H599" s="483"/>
      <c r="I599" s="483"/>
      <c r="J599" s="484"/>
    </row>
    <row r="600" spans="1:10" x14ac:dyDescent="0.2">
      <c r="A600" s="482"/>
      <c r="B600" s="483"/>
      <c r="C600" s="483"/>
      <c r="D600" s="483"/>
      <c r="E600" s="483"/>
      <c r="F600" s="483"/>
      <c r="G600" s="483"/>
      <c r="H600" s="483"/>
      <c r="I600" s="483"/>
      <c r="J600" s="484"/>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5"/>
      <c r="B631" s="486"/>
      <c r="C631" s="486"/>
      <c r="D631" s="486"/>
      <c r="E631" s="486"/>
      <c r="F631" s="486"/>
      <c r="G631" s="486"/>
      <c r="H631" s="486"/>
      <c r="I631" s="486"/>
      <c r="J631" s="487"/>
    </row>
    <row r="633" spans="1:10" ht="15.75" x14ac:dyDescent="0.25">
      <c r="A633" s="350" t="s">
        <v>848</v>
      </c>
      <c r="B633" s="351"/>
      <c r="C633" s="351"/>
      <c r="D633" s="351"/>
      <c r="E633" s="351"/>
      <c r="F633" s="351"/>
      <c r="G633" s="351"/>
      <c r="H633" s="348" t="str">
        <f>'CONTACT INFORMATION'!$A$24</f>
        <v>NAPA</v>
      </c>
      <c r="I633" s="348"/>
      <c r="J633" s="349"/>
    </row>
    <row r="634" spans="1:10" ht="8.1" customHeight="1" x14ac:dyDescent="0.2">
      <c r="A634" s="163"/>
      <c r="B634" s="163"/>
      <c r="C634" s="163"/>
      <c r="D634" s="163"/>
      <c r="E634" s="163"/>
      <c r="F634" s="163"/>
      <c r="G634" s="163"/>
      <c r="H634" s="163"/>
      <c r="I634" s="163"/>
      <c r="J634" s="163"/>
    </row>
    <row r="635" spans="1:10" ht="15" x14ac:dyDescent="0.25">
      <c r="A635" s="460" t="s">
        <v>860</v>
      </c>
      <c r="B635" s="461"/>
      <c r="C635" s="461"/>
      <c r="D635" s="461"/>
      <c r="E635" s="461"/>
      <c r="F635" s="461"/>
      <c r="G635" s="461"/>
      <c r="H635" s="461"/>
      <c r="I635" s="461"/>
      <c r="J635" s="462"/>
    </row>
    <row r="636" spans="1:10" x14ac:dyDescent="0.2">
      <c r="A636" s="457" t="s">
        <v>854</v>
      </c>
      <c r="B636" s="458"/>
      <c r="C636" s="458"/>
      <c r="D636" s="459"/>
      <c r="E636" s="528"/>
      <c r="F636" s="529"/>
      <c r="G636" s="529"/>
      <c r="H636" s="529"/>
      <c r="I636" s="529"/>
      <c r="J636" s="530"/>
    </row>
    <row r="637" spans="1:10" x14ac:dyDescent="0.2">
      <c r="A637" s="497" t="s">
        <v>853</v>
      </c>
      <c r="B637" s="498"/>
      <c r="C637" s="498"/>
      <c r="D637" s="499"/>
      <c r="E637" s="531"/>
      <c r="F637" s="532"/>
      <c r="G637" s="532"/>
      <c r="H637" s="532"/>
      <c r="I637" s="532"/>
      <c r="J637" s="533"/>
    </row>
    <row r="638" spans="1:10" x14ac:dyDescent="0.2">
      <c r="A638" s="525" t="s">
        <v>808</v>
      </c>
      <c r="B638" s="526"/>
      <c r="C638" s="526"/>
      <c r="D638" s="527"/>
      <c r="E638" s="473"/>
      <c r="F638" s="474"/>
      <c r="G638" s="474"/>
      <c r="H638" s="474"/>
      <c r="I638" s="474"/>
      <c r="J638" s="475"/>
    </row>
    <row r="639" spans="1:10" ht="27" customHeight="1" x14ac:dyDescent="0.2">
      <c r="A639" s="157"/>
      <c r="B639" s="208"/>
      <c r="C639" s="208"/>
      <c r="D639" s="208"/>
      <c r="E639" s="476" t="s">
        <v>535</v>
      </c>
      <c r="F639" s="477"/>
      <c r="G639" s="476" t="s">
        <v>533</v>
      </c>
      <c r="H639" s="477"/>
      <c r="I639" s="478" t="s">
        <v>849</v>
      </c>
      <c r="J639" s="479"/>
    </row>
    <row r="640" spans="1:10" x14ac:dyDescent="0.2">
      <c r="A640" s="443" t="s">
        <v>527</v>
      </c>
      <c r="B640" s="444"/>
      <c r="C640" s="444"/>
      <c r="D640" s="445"/>
      <c r="E640" s="451"/>
      <c r="F640" s="451"/>
      <c r="G640" s="451"/>
      <c r="H640" s="451"/>
      <c r="I640" s="452"/>
      <c r="J640" s="452"/>
    </row>
    <row r="641" spans="1:10" x14ac:dyDescent="0.2">
      <c r="A641" s="447" t="s">
        <v>528</v>
      </c>
      <c r="B641" s="448"/>
      <c r="C641" s="448"/>
      <c r="D641" s="449"/>
      <c r="E641" s="434"/>
      <c r="F641" s="434"/>
      <c r="G641" s="435"/>
      <c r="H641" s="435"/>
      <c r="I641" s="450"/>
      <c r="J641" s="450"/>
    </row>
    <row r="642" spans="1:10" x14ac:dyDescent="0.2">
      <c r="A642" s="443" t="s">
        <v>529</v>
      </c>
      <c r="B642" s="444"/>
      <c r="C642" s="444"/>
      <c r="D642" s="445"/>
      <c r="E642" s="451"/>
      <c r="F642" s="451"/>
      <c r="G642" s="451"/>
      <c r="H642" s="451"/>
      <c r="I642" s="452"/>
      <c r="J642" s="452"/>
    </row>
    <row r="643" spans="1:10" x14ac:dyDescent="0.2">
      <c r="A643" s="447" t="s">
        <v>530</v>
      </c>
      <c r="B643" s="448"/>
      <c r="C643" s="448"/>
      <c r="D643" s="449"/>
      <c r="E643" s="434"/>
      <c r="F643" s="434"/>
      <c r="G643" s="435"/>
      <c r="H643" s="435"/>
      <c r="I643" s="450"/>
      <c r="J643" s="450"/>
    </row>
    <row r="644" spans="1:10" x14ac:dyDescent="0.2">
      <c r="A644" s="443" t="s">
        <v>531</v>
      </c>
      <c r="B644" s="444"/>
      <c r="C644" s="444"/>
      <c r="D644" s="445"/>
      <c r="E644" s="451"/>
      <c r="F644" s="451"/>
      <c r="G644" s="451"/>
      <c r="H644" s="451"/>
      <c r="I644" s="452"/>
      <c r="J644" s="452"/>
    </row>
    <row r="645" spans="1:10" x14ac:dyDescent="0.2">
      <c r="A645" s="447" t="s">
        <v>532</v>
      </c>
      <c r="B645" s="448"/>
      <c r="C645" s="448"/>
      <c r="D645" s="449"/>
      <c r="E645" s="434"/>
      <c r="F645" s="434"/>
      <c r="G645" s="435"/>
      <c r="H645" s="435"/>
      <c r="I645" s="450"/>
      <c r="J645" s="450"/>
    </row>
    <row r="646" spans="1:10" x14ac:dyDescent="0.2">
      <c r="A646" s="443" t="s">
        <v>537</v>
      </c>
      <c r="B646" s="444"/>
      <c r="C646" s="444"/>
      <c r="D646" s="445"/>
      <c r="E646" s="446"/>
      <c r="F646" s="446"/>
      <c r="G646" s="446"/>
      <c r="H646" s="446"/>
      <c r="I646" s="440"/>
      <c r="J646" s="440"/>
    </row>
    <row r="647" spans="1:10" x14ac:dyDescent="0.2">
      <c r="A647" s="431"/>
      <c r="B647" s="432"/>
      <c r="C647" s="432"/>
      <c r="D647" s="433"/>
      <c r="E647" s="434"/>
      <c r="F647" s="434"/>
      <c r="G647" s="435"/>
      <c r="H647" s="435"/>
      <c r="I647" s="435"/>
      <c r="J647" s="435"/>
    </row>
    <row r="648" spans="1:10" x14ac:dyDescent="0.2">
      <c r="A648" s="431"/>
      <c r="B648" s="432"/>
      <c r="C648" s="432"/>
      <c r="D648" s="433"/>
      <c r="E648" s="434"/>
      <c r="F648" s="434"/>
      <c r="G648" s="435"/>
      <c r="H648" s="435"/>
      <c r="I648" s="435"/>
      <c r="J648" s="435"/>
    </row>
    <row r="649" spans="1:10" x14ac:dyDescent="0.2">
      <c r="A649" s="431"/>
      <c r="B649" s="432"/>
      <c r="C649" s="432"/>
      <c r="D649" s="433"/>
      <c r="E649" s="434"/>
      <c r="F649" s="434"/>
      <c r="G649" s="435"/>
      <c r="H649" s="435"/>
      <c r="I649" s="435"/>
      <c r="J649" s="435"/>
    </row>
    <row r="650" spans="1:10" x14ac:dyDescent="0.2">
      <c r="A650" s="436" t="s">
        <v>534</v>
      </c>
      <c r="B650" s="437"/>
      <c r="C650" s="437"/>
      <c r="D650" s="438"/>
      <c r="E650" s="439">
        <f>SUM(E640:E649)</f>
        <v>0</v>
      </c>
      <c r="F650" s="439"/>
      <c r="G650" s="439">
        <f>SUM(G640:G649)</f>
        <v>0</v>
      </c>
      <c r="H650" s="439"/>
      <c r="I650" s="439">
        <f>SUM(I640:I649)</f>
        <v>0</v>
      </c>
      <c r="J650" s="439"/>
    </row>
    <row r="651" spans="1:10" x14ac:dyDescent="0.2">
      <c r="A651" s="488" t="s">
        <v>861</v>
      </c>
      <c r="B651" s="489"/>
      <c r="C651" s="489"/>
      <c r="D651" s="489"/>
      <c r="E651" s="489"/>
      <c r="F651" s="489"/>
      <c r="G651" s="489"/>
      <c r="H651" s="489"/>
      <c r="I651" s="489"/>
      <c r="J651" s="490"/>
    </row>
    <row r="652" spans="1:10" x14ac:dyDescent="0.2">
      <c r="A652" s="491" t="s">
        <v>862</v>
      </c>
      <c r="B652" s="492"/>
      <c r="C652" s="492"/>
      <c r="D652" s="492"/>
      <c r="E652" s="492"/>
      <c r="F652" s="492"/>
      <c r="G652" s="492"/>
      <c r="H652" s="492"/>
      <c r="I652" s="492"/>
      <c r="J652" s="493"/>
    </row>
    <row r="653" spans="1:10" x14ac:dyDescent="0.2">
      <c r="A653" s="491" t="s">
        <v>863</v>
      </c>
      <c r="B653" s="492"/>
      <c r="C653" s="492"/>
      <c r="D653" s="492"/>
      <c r="E653" s="492"/>
      <c r="F653" s="492"/>
      <c r="G653" s="492"/>
      <c r="H653" s="492"/>
      <c r="I653" s="492"/>
      <c r="J653" s="493"/>
    </row>
    <row r="654" spans="1:10" x14ac:dyDescent="0.2">
      <c r="A654" s="494" t="s">
        <v>864</v>
      </c>
      <c r="B654" s="495"/>
      <c r="C654" s="495"/>
      <c r="D654" s="495"/>
      <c r="E654" s="495"/>
      <c r="F654" s="495"/>
      <c r="G654" s="495"/>
      <c r="H654" s="495"/>
      <c r="I654" s="495"/>
      <c r="J654" s="496"/>
    </row>
    <row r="655" spans="1:10" x14ac:dyDescent="0.2">
      <c r="A655" s="300"/>
      <c r="B655" s="480"/>
      <c r="C655" s="480"/>
      <c r="D655" s="480"/>
      <c r="E655" s="480"/>
      <c r="F655" s="480"/>
      <c r="G655" s="480"/>
      <c r="H655" s="480"/>
      <c r="I655" s="480"/>
      <c r="J655" s="481"/>
    </row>
    <row r="656" spans="1:10" x14ac:dyDescent="0.2">
      <c r="A656" s="482"/>
      <c r="B656" s="483"/>
      <c r="C656" s="483"/>
      <c r="D656" s="483"/>
      <c r="E656" s="483"/>
      <c r="F656" s="483"/>
      <c r="G656" s="483"/>
      <c r="H656" s="483"/>
      <c r="I656" s="483"/>
      <c r="J656" s="484"/>
    </row>
    <row r="657" spans="1:10" x14ac:dyDescent="0.2">
      <c r="A657" s="482"/>
      <c r="B657" s="483"/>
      <c r="C657" s="483"/>
      <c r="D657" s="483"/>
      <c r="E657" s="483"/>
      <c r="F657" s="483"/>
      <c r="G657" s="483"/>
      <c r="H657" s="483"/>
      <c r="I657" s="483"/>
      <c r="J657" s="484"/>
    </row>
    <row r="658" spans="1:10" x14ac:dyDescent="0.2">
      <c r="A658" s="482"/>
      <c r="B658" s="483"/>
      <c r="C658" s="483"/>
      <c r="D658" s="483"/>
      <c r="E658" s="483"/>
      <c r="F658" s="483"/>
      <c r="G658" s="483"/>
      <c r="H658" s="483"/>
      <c r="I658" s="483"/>
      <c r="J658" s="484"/>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5"/>
      <c r="B689" s="486"/>
      <c r="C689" s="486"/>
      <c r="D689" s="486"/>
      <c r="E689" s="486"/>
      <c r="F689" s="486"/>
      <c r="G689" s="486"/>
      <c r="H689" s="486"/>
      <c r="I689" s="486"/>
      <c r="J689" s="487"/>
    </row>
    <row r="691" spans="1:10" ht="15.75" x14ac:dyDescent="0.25">
      <c r="A691" s="350" t="s">
        <v>848</v>
      </c>
      <c r="B691" s="351"/>
      <c r="C691" s="351"/>
      <c r="D691" s="351"/>
      <c r="E691" s="351"/>
      <c r="F691" s="351"/>
      <c r="G691" s="351"/>
      <c r="H691" s="348" t="str">
        <f>'CONTACT INFORMATION'!$A$24</f>
        <v>NAPA</v>
      </c>
      <c r="I691" s="348"/>
      <c r="J691" s="349"/>
    </row>
    <row r="692" spans="1:10" ht="8.1" customHeight="1" x14ac:dyDescent="0.2">
      <c r="A692" s="163"/>
      <c r="B692" s="163"/>
      <c r="C692" s="163"/>
      <c r="D692" s="163"/>
      <c r="E692" s="163"/>
      <c r="F692" s="163"/>
      <c r="G692" s="163"/>
      <c r="H692" s="163"/>
      <c r="I692" s="163"/>
      <c r="J692" s="163"/>
    </row>
    <row r="693" spans="1:10" ht="15" x14ac:dyDescent="0.25">
      <c r="A693" s="460" t="s">
        <v>865</v>
      </c>
      <c r="B693" s="461"/>
      <c r="C693" s="461"/>
      <c r="D693" s="461"/>
      <c r="E693" s="461"/>
      <c r="F693" s="461"/>
      <c r="G693" s="461"/>
      <c r="H693" s="461"/>
      <c r="I693" s="461"/>
      <c r="J693" s="462"/>
    </row>
    <row r="694" spans="1:10" x14ac:dyDescent="0.2">
      <c r="A694" s="457" t="s">
        <v>854</v>
      </c>
      <c r="B694" s="458"/>
      <c r="C694" s="458"/>
      <c r="D694" s="459"/>
      <c r="E694" s="528"/>
      <c r="F694" s="529"/>
      <c r="G694" s="529"/>
      <c r="H694" s="529"/>
      <c r="I694" s="529"/>
      <c r="J694" s="530"/>
    </row>
    <row r="695" spans="1:10" x14ac:dyDescent="0.2">
      <c r="A695" s="497" t="s">
        <v>853</v>
      </c>
      <c r="B695" s="498"/>
      <c r="C695" s="498"/>
      <c r="D695" s="499"/>
      <c r="E695" s="531"/>
      <c r="F695" s="532"/>
      <c r="G695" s="532"/>
      <c r="H695" s="532"/>
      <c r="I695" s="532"/>
      <c r="J695" s="533"/>
    </row>
    <row r="696" spans="1:10" x14ac:dyDescent="0.2">
      <c r="A696" s="525" t="s">
        <v>808</v>
      </c>
      <c r="B696" s="526"/>
      <c r="C696" s="526"/>
      <c r="D696" s="527"/>
      <c r="E696" s="473"/>
      <c r="F696" s="474"/>
      <c r="G696" s="474"/>
      <c r="H696" s="474"/>
      <c r="I696" s="474"/>
      <c r="J696" s="475"/>
    </row>
    <row r="697" spans="1:10" ht="27" customHeight="1" x14ac:dyDescent="0.2">
      <c r="A697" s="157"/>
      <c r="B697" s="208"/>
      <c r="C697" s="208"/>
      <c r="D697" s="208"/>
      <c r="E697" s="476" t="s">
        <v>535</v>
      </c>
      <c r="F697" s="477"/>
      <c r="G697" s="476" t="s">
        <v>533</v>
      </c>
      <c r="H697" s="477"/>
      <c r="I697" s="478" t="s">
        <v>849</v>
      </c>
      <c r="J697" s="479"/>
    </row>
    <row r="698" spans="1:10" x14ac:dyDescent="0.2">
      <c r="A698" s="443" t="s">
        <v>527</v>
      </c>
      <c r="B698" s="444"/>
      <c r="C698" s="444"/>
      <c r="D698" s="445"/>
      <c r="E698" s="451"/>
      <c r="F698" s="451"/>
      <c r="G698" s="451"/>
      <c r="H698" s="451"/>
      <c r="I698" s="452"/>
      <c r="J698" s="452"/>
    </row>
    <row r="699" spans="1:10" x14ac:dyDescent="0.2">
      <c r="A699" s="447" t="s">
        <v>528</v>
      </c>
      <c r="B699" s="448"/>
      <c r="C699" s="448"/>
      <c r="D699" s="449"/>
      <c r="E699" s="434"/>
      <c r="F699" s="434"/>
      <c r="G699" s="435"/>
      <c r="H699" s="435"/>
      <c r="I699" s="450"/>
      <c r="J699" s="450"/>
    </row>
    <row r="700" spans="1:10" x14ac:dyDescent="0.2">
      <c r="A700" s="443" t="s">
        <v>529</v>
      </c>
      <c r="B700" s="444"/>
      <c r="C700" s="444"/>
      <c r="D700" s="445"/>
      <c r="E700" s="451"/>
      <c r="F700" s="451"/>
      <c r="G700" s="451"/>
      <c r="H700" s="451"/>
      <c r="I700" s="452"/>
      <c r="J700" s="452"/>
    </row>
    <row r="701" spans="1:10" x14ac:dyDescent="0.2">
      <c r="A701" s="447" t="s">
        <v>530</v>
      </c>
      <c r="B701" s="448"/>
      <c r="C701" s="448"/>
      <c r="D701" s="449"/>
      <c r="E701" s="434"/>
      <c r="F701" s="434"/>
      <c r="G701" s="435"/>
      <c r="H701" s="435"/>
      <c r="I701" s="450"/>
      <c r="J701" s="450"/>
    </row>
    <row r="702" spans="1:10" x14ac:dyDescent="0.2">
      <c r="A702" s="443" t="s">
        <v>531</v>
      </c>
      <c r="B702" s="444"/>
      <c r="C702" s="444"/>
      <c r="D702" s="445"/>
      <c r="E702" s="451"/>
      <c r="F702" s="451"/>
      <c r="G702" s="451"/>
      <c r="H702" s="451"/>
      <c r="I702" s="452"/>
      <c r="J702" s="452"/>
    </row>
    <row r="703" spans="1:10" x14ac:dyDescent="0.2">
      <c r="A703" s="447" t="s">
        <v>532</v>
      </c>
      <c r="B703" s="448"/>
      <c r="C703" s="448"/>
      <c r="D703" s="449"/>
      <c r="E703" s="434"/>
      <c r="F703" s="434"/>
      <c r="G703" s="435"/>
      <c r="H703" s="435"/>
      <c r="I703" s="450"/>
      <c r="J703" s="450"/>
    </row>
    <row r="704" spans="1:10" x14ac:dyDescent="0.2">
      <c r="A704" s="443" t="s">
        <v>537</v>
      </c>
      <c r="B704" s="444"/>
      <c r="C704" s="444"/>
      <c r="D704" s="445"/>
      <c r="E704" s="446"/>
      <c r="F704" s="446"/>
      <c r="G704" s="446"/>
      <c r="H704" s="446"/>
      <c r="I704" s="440"/>
      <c r="J704" s="440"/>
    </row>
    <row r="705" spans="1:10" x14ac:dyDescent="0.2">
      <c r="A705" s="431"/>
      <c r="B705" s="432"/>
      <c r="C705" s="432"/>
      <c r="D705" s="433"/>
      <c r="E705" s="434"/>
      <c r="F705" s="434"/>
      <c r="G705" s="435"/>
      <c r="H705" s="435"/>
      <c r="I705" s="435"/>
      <c r="J705" s="435"/>
    </row>
    <row r="706" spans="1:10" x14ac:dyDescent="0.2">
      <c r="A706" s="431"/>
      <c r="B706" s="432"/>
      <c r="C706" s="432"/>
      <c r="D706" s="433"/>
      <c r="E706" s="434"/>
      <c r="F706" s="434"/>
      <c r="G706" s="435"/>
      <c r="H706" s="435"/>
      <c r="I706" s="435"/>
      <c r="J706" s="435"/>
    </row>
    <row r="707" spans="1:10" x14ac:dyDescent="0.2">
      <c r="A707" s="431"/>
      <c r="B707" s="432"/>
      <c r="C707" s="432"/>
      <c r="D707" s="433"/>
      <c r="E707" s="434"/>
      <c r="F707" s="434"/>
      <c r="G707" s="435"/>
      <c r="H707" s="435"/>
      <c r="I707" s="435"/>
      <c r="J707" s="435"/>
    </row>
    <row r="708" spans="1:10" x14ac:dyDescent="0.2">
      <c r="A708" s="436" t="s">
        <v>534</v>
      </c>
      <c r="B708" s="437"/>
      <c r="C708" s="437"/>
      <c r="D708" s="438"/>
      <c r="E708" s="439">
        <f>SUM(E698:E707)</f>
        <v>0</v>
      </c>
      <c r="F708" s="439"/>
      <c r="G708" s="439">
        <f>SUM(G698:G707)</f>
        <v>0</v>
      </c>
      <c r="H708" s="439"/>
      <c r="I708" s="439">
        <f>SUM(I698:I707)</f>
        <v>0</v>
      </c>
      <c r="J708" s="439"/>
    </row>
    <row r="709" spans="1:10" x14ac:dyDescent="0.2">
      <c r="A709" s="488" t="s">
        <v>861</v>
      </c>
      <c r="B709" s="489"/>
      <c r="C709" s="489"/>
      <c r="D709" s="489"/>
      <c r="E709" s="489"/>
      <c r="F709" s="489"/>
      <c r="G709" s="489"/>
      <c r="H709" s="489"/>
      <c r="I709" s="489"/>
      <c r="J709" s="490"/>
    </row>
    <row r="710" spans="1:10" x14ac:dyDescent="0.2">
      <c r="A710" s="491" t="s">
        <v>862</v>
      </c>
      <c r="B710" s="492"/>
      <c r="C710" s="492"/>
      <c r="D710" s="492"/>
      <c r="E710" s="492"/>
      <c r="F710" s="492"/>
      <c r="G710" s="492"/>
      <c r="H710" s="492"/>
      <c r="I710" s="492"/>
      <c r="J710" s="493"/>
    </row>
    <row r="711" spans="1:10" x14ac:dyDescent="0.2">
      <c r="A711" s="491" t="s">
        <v>863</v>
      </c>
      <c r="B711" s="492"/>
      <c r="C711" s="492"/>
      <c r="D711" s="492"/>
      <c r="E711" s="492"/>
      <c r="F711" s="492"/>
      <c r="G711" s="492"/>
      <c r="H711" s="492"/>
      <c r="I711" s="492"/>
      <c r="J711" s="493"/>
    </row>
    <row r="712" spans="1:10" x14ac:dyDescent="0.2">
      <c r="A712" s="494" t="s">
        <v>864</v>
      </c>
      <c r="B712" s="495"/>
      <c r="C712" s="495"/>
      <c r="D712" s="495"/>
      <c r="E712" s="495"/>
      <c r="F712" s="495"/>
      <c r="G712" s="495"/>
      <c r="H712" s="495"/>
      <c r="I712" s="495"/>
      <c r="J712" s="496"/>
    </row>
    <row r="713" spans="1:10" x14ac:dyDescent="0.2">
      <c r="A713" s="300"/>
      <c r="B713" s="480"/>
      <c r="C713" s="480"/>
      <c r="D713" s="480"/>
      <c r="E713" s="480"/>
      <c r="F713" s="480"/>
      <c r="G713" s="480"/>
      <c r="H713" s="480"/>
      <c r="I713" s="480"/>
      <c r="J713" s="481"/>
    </row>
    <row r="714" spans="1:10" x14ac:dyDescent="0.2">
      <c r="A714" s="482"/>
      <c r="B714" s="483"/>
      <c r="C714" s="483"/>
      <c r="D714" s="483"/>
      <c r="E714" s="483"/>
      <c r="F714" s="483"/>
      <c r="G714" s="483"/>
      <c r="H714" s="483"/>
      <c r="I714" s="483"/>
      <c r="J714" s="484"/>
    </row>
    <row r="715" spans="1:10" x14ac:dyDescent="0.2">
      <c r="A715" s="482"/>
      <c r="B715" s="483"/>
      <c r="C715" s="483"/>
      <c r="D715" s="483"/>
      <c r="E715" s="483"/>
      <c r="F715" s="483"/>
      <c r="G715" s="483"/>
      <c r="H715" s="483"/>
      <c r="I715" s="483"/>
      <c r="J715" s="484"/>
    </row>
    <row r="716" spans="1:10" x14ac:dyDescent="0.2">
      <c r="A716" s="482"/>
      <c r="B716" s="483"/>
      <c r="C716" s="483"/>
      <c r="D716" s="483"/>
      <c r="E716" s="483"/>
      <c r="F716" s="483"/>
      <c r="G716" s="483"/>
      <c r="H716" s="483"/>
      <c r="I716" s="483"/>
      <c r="J716" s="484"/>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5"/>
      <c r="B747" s="486"/>
      <c r="C747" s="486"/>
      <c r="D747" s="486"/>
      <c r="E747" s="486"/>
      <c r="F747" s="486"/>
      <c r="G747" s="486"/>
      <c r="H747" s="486"/>
      <c r="I747" s="486"/>
      <c r="J747" s="487"/>
    </row>
    <row r="749" spans="1:10" ht="15.75" x14ac:dyDescent="0.25">
      <c r="A749" s="350" t="s">
        <v>848</v>
      </c>
      <c r="B749" s="351"/>
      <c r="C749" s="351"/>
      <c r="D749" s="351"/>
      <c r="E749" s="351"/>
      <c r="F749" s="351"/>
      <c r="G749" s="351"/>
      <c r="H749" s="348" t="str">
        <f>'CONTACT INFORMATION'!$A$24</f>
        <v>NAPA</v>
      </c>
      <c r="I749" s="348"/>
      <c r="J749" s="349"/>
    </row>
    <row r="750" spans="1:10" ht="8.1" customHeight="1" x14ac:dyDescent="0.2">
      <c r="A750" s="163"/>
      <c r="B750" s="163"/>
      <c r="C750" s="163"/>
      <c r="D750" s="163"/>
      <c r="E750" s="163"/>
      <c r="F750" s="163"/>
      <c r="G750" s="163"/>
      <c r="H750" s="163"/>
      <c r="I750" s="163"/>
      <c r="J750" s="163"/>
    </row>
    <row r="751" spans="1:10" ht="15" x14ac:dyDescent="0.25">
      <c r="A751" s="460" t="s">
        <v>866</v>
      </c>
      <c r="B751" s="461"/>
      <c r="C751" s="461"/>
      <c r="D751" s="461"/>
      <c r="E751" s="461"/>
      <c r="F751" s="461"/>
      <c r="G751" s="461"/>
      <c r="H751" s="461"/>
      <c r="I751" s="461"/>
      <c r="J751" s="462"/>
    </row>
    <row r="752" spans="1:10" x14ac:dyDescent="0.2">
      <c r="A752" s="457" t="s">
        <v>854</v>
      </c>
      <c r="B752" s="458"/>
      <c r="C752" s="458"/>
      <c r="D752" s="459"/>
      <c r="E752" s="528"/>
      <c r="F752" s="529"/>
      <c r="G752" s="529"/>
      <c r="H752" s="529"/>
      <c r="I752" s="529"/>
      <c r="J752" s="530"/>
    </row>
    <row r="753" spans="1:10" x14ac:dyDescent="0.2">
      <c r="A753" s="497" t="s">
        <v>853</v>
      </c>
      <c r="B753" s="498"/>
      <c r="C753" s="498"/>
      <c r="D753" s="499"/>
      <c r="E753" s="531"/>
      <c r="F753" s="532"/>
      <c r="G753" s="532"/>
      <c r="H753" s="532"/>
      <c r="I753" s="532"/>
      <c r="J753" s="533"/>
    </row>
    <row r="754" spans="1:10" x14ac:dyDescent="0.2">
      <c r="A754" s="525" t="s">
        <v>808</v>
      </c>
      <c r="B754" s="526"/>
      <c r="C754" s="526"/>
      <c r="D754" s="527"/>
      <c r="E754" s="473"/>
      <c r="F754" s="474"/>
      <c r="G754" s="474"/>
      <c r="H754" s="474"/>
      <c r="I754" s="474"/>
      <c r="J754" s="475"/>
    </row>
    <row r="755" spans="1:10" ht="27" customHeight="1" x14ac:dyDescent="0.2">
      <c r="A755" s="157"/>
      <c r="B755" s="208"/>
      <c r="C755" s="208"/>
      <c r="D755" s="208"/>
      <c r="E755" s="476" t="s">
        <v>535</v>
      </c>
      <c r="F755" s="477"/>
      <c r="G755" s="476" t="s">
        <v>533</v>
      </c>
      <c r="H755" s="477"/>
      <c r="I755" s="478" t="s">
        <v>849</v>
      </c>
      <c r="J755" s="479"/>
    </row>
    <row r="756" spans="1:10" x14ac:dyDescent="0.2">
      <c r="A756" s="443" t="s">
        <v>527</v>
      </c>
      <c r="B756" s="444"/>
      <c r="C756" s="444"/>
      <c r="D756" s="445"/>
      <c r="E756" s="451"/>
      <c r="F756" s="451"/>
      <c r="G756" s="451"/>
      <c r="H756" s="451"/>
      <c r="I756" s="452"/>
      <c r="J756" s="452"/>
    </row>
    <row r="757" spans="1:10" x14ac:dyDescent="0.2">
      <c r="A757" s="447" t="s">
        <v>528</v>
      </c>
      <c r="B757" s="448"/>
      <c r="C757" s="448"/>
      <c r="D757" s="449"/>
      <c r="E757" s="434"/>
      <c r="F757" s="434"/>
      <c r="G757" s="435"/>
      <c r="H757" s="435"/>
      <c r="I757" s="450"/>
      <c r="J757" s="450"/>
    </row>
    <row r="758" spans="1:10" x14ac:dyDescent="0.2">
      <c r="A758" s="443" t="s">
        <v>529</v>
      </c>
      <c r="B758" s="444"/>
      <c r="C758" s="444"/>
      <c r="D758" s="445"/>
      <c r="E758" s="451"/>
      <c r="F758" s="451"/>
      <c r="G758" s="451"/>
      <c r="H758" s="451"/>
      <c r="I758" s="452"/>
      <c r="J758" s="452"/>
    </row>
    <row r="759" spans="1:10" x14ac:dyDescent="0.2">
      <c r="A759" s="447" t="s">
        <v>530</v>
      </c>
      <c r="B759" s="448"/>
      <c r="C759" s="448"/>
      <c r="D759" s="449"/>
      <c r="E759" s="434"/>
      <c r="F759" s="434"/>
      <c r="G759" s="435"/>
      <c r="H759" s="435"/>
      <c r="I759" s="450"/>
      <c r="J759" s="450"/>
    </row>
    <row r="760" spans="1:10" x14ac:dyDescent="0.2">
      <c r="A760" s="443" t="s">
        <v>531</v>
      </c>
      <c r="B760" s="444"/>
      <c r="C760" s="444"/>
      <c r="D760" s="445"/>
      <c r="E760" s="451"/>
      <c r="F760" s="451"/>
      <c r="G760" s="451"/>
      <c r="H760" s="451"/>
      <c r="I760" s="452"/>
      <c r="J760" s="452"/>
    </row>
    <row r="761" spans="1:10" x14ac:dyDescent="0.2">
      <c r="A761" s="447" t="s">
        <v>532</v>
      </c>
      <c r="B761" s="448"/>
      <c r="C761" s="448"/>
      <c r="D761" s="449"/>
      <c r="E761" s="434"/>
      <c r="F761" s="434"/>
      <c r="G761" s="435"/>
      <c r="H761" s="435"/>
      <c r="I761" s="450"/>
      <c r="J761" s="450"/>
    </row>
    <row r="762" spans="1:10" x14ac:dyDescent="0.2">
      <c r="A762" s="443" t="s">
        <v>537</v>
      </c>
      <c r="B762" s="444"/>
      <c r="C762" s="444"/>
      <c r="D762" s="445"/>
      <c r="E762" s="446"/>
      <c r="F762" s="446"/>
      <c r="G762" s="446"/>
      <c r="H762" s="446"/>
      <c r="I762" s="440"/>
      <c r="J762" s="440"/>
    </row>
    <row r="763" spans="1:10" x14ac:dyDescent="0.2">
      <c r="A763" s="431"/>
      <c r="B763" s="432"/>
      <c r="C763" s="432"/>
      <c r="D763" s="433"/>
      <c r="E763" s="434"/>
      <c r="F763" s="434"/>
      <c r="G763" s="435"/>
      <c r="H763" s="435"/>
      <c r="I763" s="435"/>
      <c r="J763" s="435"/>
    </row>
    <row r="764" spans="1:10" x14ac:dyDescent="0.2">
      <c r="A764" s="431"/>
      <c r="B764" s="432"/>
      <c r="C764" s="432"/>
      <c r="D764" s="433"/>
      <c r="E764" s="434"/>
      <c r="F764" s="434"/>
      <c r="G764" s="435"/>
      <c r="H764" s="435"/>
      <c r="I764" s="435"/>
      <c r="J764" s="435"/>
    </row>
    <row r="765" spans="1:10" x14ac:dyDescent="0.2">
      <c r="A765" s="431"/>
      <c r="B765" s="432"/>
      <c r="C765" s="432"/>
      <c r="D765" s="433"/>
      <c r="E765" s="434"/>
      <c r="F765" s="434"/>
      <c r="G765" s="435"/>
      <c r="H765" s="435"/>
      <c r="I765" s="435"/>
      <c r="J765" s="435"/>
    </row>
    <row r="766" spans="1:10" x14ac:dyDescent="0.2">
      <c r="A766" s="436" t="s">
        <v>534</v>
      </c>
      <c r="B766" s="437"/>
      <c r="C766" s="437"/>
      <c r="D766" s="438"/>
      <c r="E766" s="439">
        <f>SUM(E756:E765)</f>
        <v>0</v>
      </c>
      <c r="F766" s="439"/>
      <c r="G766" s="439">
        <f>SUM(G756:G765)</f>
        <v>0</v>
      </c>
      <c r="H766" s="439"/>
      <c r="I766" s="439">
        <f>SUM(I756:I765)</f>
        <v>0</v>
      </c>
      <c r="J766" s="439"/>
    </row>
    <row r="767" spans="1:10" x14ac:dyDescent="0.2">
      <c r="A767" s="488" t="s">
        <v>861</v>
      </c>
      <c r="B767" s="489"/>
      <c r="C767" s="489"/>
      <c r="D767" s="489"/>
      <c r="E767" s="489"/>
      <c r="F767" s="489"/>
      <c r="G767" s="489"/>
      <c r="H767" s="489"/>
      <c r="I767" s="489"/>
      <c r="J767" s="490"/>
    </row>
    <row r="768" spans="1:10" x14ac:dyDescent="0.2">
      <c r="A768" s="491" t="s">
        <v>862</v>
      </c>
      <c r="B768" s="492"/>
      <c r="C768" s="492"/>
      <c r="D768" s="492"/>
      <c r="E768" s="492"/>
      <c r="F768" s="492"/>
      <c r="G768" s="492"/>
      <c r="H768" s="492"/>
      <c r="I768" s="492"/>
      <c r="J768" s="493"/>
    </row>
    <row r="769" spans="1:10" x14ac:dyDescent="0.2">
      <c r="A769" s="491" t="s">
        <v>863</v>
      </c>
      <c r="B769" s="492"/>
      <c r="C769" s="492"/>
      <c r="D769" s="492"/>
      <c r="E769" s="492"/>
      <c r="F769" s="492"/>
      <c r="G769" s="492"/>
      <c r="H769" s="492"/>
      <c r="I769" s="492"/>
      <c r="J769" s="493"/>
    </row>
    <row r="770" spans="1:10" x14ac:dyDescent="0.2">
      <c r="A770" s="494" t="s">
        <v>864</v>
      </c>
      <c r="B770" s="495"/>
      <c r="C770" s="495"/>
      <c r="D770" s="495"/>
      <c r="E770" s="495"/>
      <c r="F770" s="495"/>
      <c r="G770" s="495"/>
      <c r="H770" s="495"/>
      <c r="I770" s="495"/>
      <c r="J770" s="496"/>
    </row>
    <row r="771" spans="1:10" x14ac:dyDescent="0.2">
      <c r="A771" s="300"/>
      <c r="B771" s="480"/>
      <c r="C771" s="480"/>
      <c r="D771" s="480"/>
      <c r="E771" s="480"/>
      <c r="F771" s="480"/>
      <c r="G771" s="480"/>
      <c r="H771" s="480"/>
      <c r="I771" s="480"/>
      <c r="J771" s="481"/>
    </row>
    <row r="772" spans="1:10" x14ac:dyDescent="0.2">
      <c r="A772" s="482"/>
      <c r="B772" s="483"/>
      <c r="C772" s="483"/>
      <c r="D772" s="483"/>
      <c r="E772" s="483"/>
      <c r="F772" s="483"/>
      <c r="G772" s="483"/>
      <c r="H772" s="483"/>
      <c r="I772" s="483"/>
      <c r="J772" s="484"/>
    </row>
    <row r="773" spans="1:10" x14ac:dyDescent="0.2">
      <c r="A773" s="482"/>
      <c r="B773" s="483"/>
      <c r="C773" s="483"/>
      <c r="D773" s="483"/>
      <c r="E773" s="483"/>
      <c r="F773" s="483"/>
      <c r="G773" s="483"/>
      <c r="H773" s="483"/>
      <c r="I773" s="483"/>
      <c r="J773" s="484"/>
    </row>
    <row r="774" spans="1:10" x14ac:dyDescent="0.2">
      <c r="A774" s="482"/>
      <c r="B774" s="483"/>
      <c r="C774" s="483"/>
      <c r="D774" s="483"/>
      <c r="E774" s="483"/>
      <c r="F774" s="483"/>
      <c r="G774" s="483"/>
      <c r="H774" s="483"/>
      <c r="I774" s="483"/>
      <c r="J774" s="484"/>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5"/>
      <c r="B805" s="486"/>
      <c r="C805" s="486"/>
      <c r="D805" s="486"/>
      <c r="E805" s="486"/>
      <c r="F805" s="486"/>
      <c r="G805" s="486"/>
      <c r="H805" s="486"/>
      <c r="I805" s="486"/>
      <c r="J805" s="487"/>
    </row>
    <row r="807" spans="1:10" ht="15.75" x14ac:dyDescent="0.25">
      <c r="A807" s="350" t="s">
        <v>848</v>
      </c>
      <c r="B807" s="351"/>
      <c r="C807" s="351"/>
      <c r="D807" s="351"/>
      <c r="E807" s="351"/>
      <c r="F807" s="351"/>
      <c r="G807" s="351"/>
      <c r="H807" s="348" t="str">
        <f>'CONTACT INFORMATION'!$A$24</f>
        <v>NAPA</v>
      </c>
      <c r="I807" s="348"/>
      <c r="J807" s="349"/>
    </row>
    <row r="808" spans="1:10" ht="8.1" customHeight="1" x14ac:dyDescent="0.2">
      <c r="A808" s="163"/>
      <c r="B808" s="163"/>
      <c r="C808" s="163"/>
      <c r="D808" s="163"/>
      <c r="E808" s="163"/>
      <c r="F808" s="163"/>
      <c r="G808" s="163"/>
      <c r="H808" s="163"/>
      <c r="I808" s="163"/>
      <c r="J808" s="163"/>
    </row>
    <row r="809" spans="1:10" ht="15" x14ac:dyDescent="0.25">
      <c r="A809" s="460" t="s">
        <v>867</v>
      </c>
      <c r="B809" s="461"/>
      <c r="C809" s="461"/>
      <c r="D809" s="461"/>
      <c r="E809" s="461"/>
      <c r="F809" s="461"/>
      <c r="G809" s="461"/>
      <c r="H809" s="461"/>
      <c r="I809" s="461"/>
      <c r="J809" s="462"/>
    </row>
    <row r="810" spans="1:10" x14ac:dyDescent="0.2">
      <c r="A810" s="457" t="s">
        <v>854</v>
      </c>
      <c r="B810" s="458"/>
      <c r="C810" s="458"/>
      <c r="D810" s="459"/>
      <c r="E810" s="528"/>
      <c r="F810" s="529"/>
      <c r="G810" s="529"/>
      <c r="H810" s="529"/>
      <c r="I810" s="529"/>
      <c r="J810" s="530"/>
    </row>
    <row r="811" spans="1:10" x14ac:dyDescent="0.2">
      <c r="A811" s="497" t="s">
        <v>853</v>
      </c>
      <c r="B811" s="498"/>
      <c r="C811" s="498"/>
      <c r="D811" s="499"/>
      <c r="E811" s="531"/>
      <c r="F811" s="532"/>
      <c r="G811" s="532"/>
      <c r="H811" s="532"/>
      <c r="I811" s="532"/>
      <c r="J811" s="533"/>
    </row>
    <row r="812" spans="1:10" x14ac:dyDescent="0.2">
      <c r="A812" s="525" t="s">
        <v>808</v>
      </c>
      <c r="B812" s="526"/>
      <c r="C812" s="526"/>
      <c r="D812" s="527"/>
      <c r="E812" s="473"/>
      <c r="F812" s="474"/>
      <c r="G812" s="474"/>
      <c r="H812" s="474"/>
      <c r="I812" s="474"/>
      <c r="J812" s="475"/>
    </row>
    <row r="813" spans="1:10" ht="27" customHeight="1" x14ac:dyDescent="0.2">
      <c r="A813" s="157"/>
      <c r="B813" s="208"/>
      <c r="C813" s="208"/>
      <c r="D813" s="208"/>
      <c r="E813" s="476" t="s">
        <v>535</v>
      </c>
      <c r="F813" s="477"/>
      <c r="G813" s="476" t="s">
        <v>533</v>
      </c>
      <c r="H813" s="477"/>
      <c r="I813" s="478" t="s">
        <v>849</v>
      </c>
      <c r="J813" s="479"/>
    </row>
    <row r="814" spans="1:10" x14ac:dyDescent="0.2">
      <c r="A814" s="443" t="s">
        <v>527</v>
      </c>
      <c r="B814" s="444"/>
      <c r="C814" s="444"/>
      <c r="D814" s="445"/>
      <c r="E814" s="451"/>
      <c r="F814" s="451"/>
      <c r="G814" s="451"/>
      <c r="H814" s="451"/>
      <c r="I814" s="452"/>
      <c r="J814" s="452"/>
    </row>
    <row r="815" spans="1:10" x14ac:dyDescent="0.2">
      <c r="A815" s="447" t="s">
        <v>528</v>
      </c>
      <c r="B815" s="448"/>
      <c r="C815" s="448"/>
      <c r="D815" s="449"/>
      <c r="E815" s="434"/>
      <c r="F815" s="434"/>
      <c r="G815" s="435"/>
      <c r="H815" s="435"/>
      <c r="I815" s="450"/>
      <c r="J815" s="450"/>
    </row>
    <row r="816" spans="1:10" x14ac:dyDescent="0.2">
      <c r="A816" s="443" t="s">
        <v>529</v>
      </c>
      <c r="B816" s="444"/>
      <c r="C816" s="444"/>
      <c r="D816" s="445"/>
      <c r="E816" s="451"/>
      <c r="F816" s="451"/>
      <c r="G816" s="451"/>
      <c r="H816" s="451"/>
      <c r="I816" s="452"/>
      <c r="J816" s="452"/>
    </row>
    <row r="817" spans="1:10" x14ac:dyDescent="0.2">
      <c r="A817" s="447" t="s">
        <v>530</v>
      </c>
      <c r="B817" s="448"/>
      <c r="C817" s="448"/>
      <c r="D817" s="449"/>
      <c r="E817" s="434"/>
      <c r="F817" s="434"/>
      <c r="G817" s="435"/>
      <c r="H817" s="435"/>
      <c r="I817" s="450"/>
      <c r="J817" s="450"/>
    </row>
    <row r="818" spans="1:10" x14ac:dyDescent="0.2">
      <c r="A818" s="443" t="s">
        <v>531</v>
      </c>
      <c r="B818" s="444"/>
      <c r="C818" s="444"/>
      <c r="D818" s="445"/>
      <c r="E818" s="451"/>
      <c r="F818" s="451"/>
      <c r="G818" s="451"/>
      <c r="H818" s="451"/>
      <c r="I818" s="452"/>
      <c r="J818" s="452"/>
    </row>
    <row r="819" spans="1:10" x14ac:dyDescent="0.2">
      <c r="A819" s="447" t="s">
        <v>532</v>
      </c>
      <c r="B819" s="448"/>
      <c r="C819" s="448"/>
      <c r="D819" s="449"/>
      <c r="E819" s="434"/>
      <c r="F819" s="434"/>
      <c r="G819" s="435"/>
      <c r="H819" s="435"/>
      <c r="I819" s="450"/>
      <c r="J819" s="450"/>
    </row>
    <row r="820" spans="1:10" x14ac:dyDescent="0.2">
      <c r="A820" s="443" t="s">
        <v>537</v>
      </c>
      <c r="B820" s="444"/>
      <c r="C820" s="444"/>
      <c r="D820" s="445"/>
      <c r="E820" s="446"/>
      <c r="F820" s="446"/>
      <c r="G820" s="446"/>
      <c r="H820" s="446"/>
      <c r="I820" s="440"/>
      <c r="J820" s="440"/>
    </row>
    <row r="821" spans="1:10" x14ac:dyDescent="0.2">
      <c r="A821" s="431"/>
      <c r="B821" s="432"/>
      <c r="C821" s="432"/>
      <c r="D821" s="433"/>
      <c r="E821" s="434"/>
      <c r="F821" s="434"/>
      <c r="G821" s="435"/>
      <c r="H821" s="435"/>
      <c r="I821" s="435"/>
      <c r="J821" s="435"/>
    </row>
    <row r="822" spans="1:10" x14ac:dyDescent="0.2">
      <c r="A822" s="431"/>
      <c r="B822" s="432"/>
      <c r="C822" s="432"/>
      <c r="D822" s="433"/>
      <c r="E822" s="434"/>
      <c r="F822" s="434"/>
      <c r="G822" s="435"/>
      <c r="H822" s="435"/>
      <c r="I822" s="435"/>
      <c r="J822" s="435"/>
    </row>
    <row r="823" spans="1:10" x14ac:dyDescent="0.2">
      <c r="A823" s="431"/>
      <c r="B823" s="432"/>
      <c r="C823" s="432"/>
      <c r="D823" s="433"/>
      <c r="E823" s="434"/>
      <c r="F823" s="434"/>
      <c r="G823" s="435"/>
      <c r="H823" s="435"/>
      <c r="I823" s="435"/>
      <c r="J823" s="435"/>
    </row>
    <row r="824" spans="1:10" x14ac:dyDescent="0.2">
      <c r="A824" s="436" t="s">
        <v>534</v>
      </c>
      <c r="B824" s="437"/>
      <c r="C824" s="437"/>
      <c r="D824" s="438"/>
      <c r="E824" s="439">
        <f>SUM(E814:E823)</f>
        <v>0</v>
      </c>
      <c r="F824" s="439"/>
      <c r="G824" s="439">
        <f>SUM(G814:G823)</f>
        <v>0</v>
      </c>
      <c r="H824" s="439"/>
      <c r="I824" s="439">
        <f>SUM(I814:I823)</f>
        <v>0</v>
      </c>
      <c r="J824" s="439"/>
    </row>
    <row r="825" spans="1:10" x14ac:dyDescent="0.2">
      <c r="A825" s="488" t="s">
        <v>861</v>
      </c>
      <c r="B825" s="489"/>
      <c r="C825" s="489"/>
      <c r="D825" s="489"/>
      <c r="E825" s="489"/>
      <c r="F825" s="489"/>
      <c r="G825" s="489"/>
      <c r="H825" s="489"/>
      <c r="I825" s="489"/>
      <c r="J825" s="490"/>
    </row>
    <row r="826" spans="1:10" x14ac:dyDescent="0.2">
      <c r="A826" s="491" t="s">
        <v>862</v>
      </c>
      <c r="B826" s="492"/>
      <c r="C826" s="492"/>
      <c r="D826" s="492"/>
      <c r="E826" s="492"/>
      <c r="F826" s="492"/>
      <c r="G826" s="492"/>
      <c r="H826" s="492"/>
      <c r="I826" s="492"/>
      <c r="J826" s="493"/>
    </row>
    <row r="827" spans="1:10" x14ac:dyDescent="0.2">
      <c r="A827" s="491" t="s">
        <v>863</v>
      </c>
      <c r="B827" s="492"/>
      <c r="C827" s="492"/>
      <c r="D827" s="492"/>
      <c r="E827" s="492"/>
      <c r="F827" s="492"/>
      <c r="G827" s="492"/>
      <c r="H827" s="492"/>
      <c r="I827" s="492"/>
      <c r="J827" s="493"/>
    </row>
    <row r="828" spans="1:10" x14ac:dyDescent="0.2">
      <c r="A828" s="494" t="s">
        <v>864</v>
      </c>
      <c r="B828" s="495"/>
      <c r="C828" s="495"/>
      <c r="D828" s="495"/>
      <c r="E828" s="495"/>
      <c r="F828" s="495"/>
      <c r="G828" s="495"/>
      <c r="H828" s="495"/>
      <c r="I828" s="495"/>
      <c r="J828" s="496"/>
    </row>
    <row r="829" spans="1:10" x14ac:dyDescent="0.2">
      <c r="A829" s="300"/>
      <c r="B829" s="480"/>
      <c r="C829" s="480"/>
      <c r="D829" s="480"/>
      <c r="E829" s="480"/>
      <c r="F829" s="480"/>
      <c r="G829" s="480"/>
      <c r="H829" s="480"/>
      <c r="I829" s="480"/>
      <c r="J829" s="481"/>
    </row>
    <row r="830" spans="1:10" x14ac:dyDescent="0.2">
      <c r="A830" s="482"/>
      <c r="B830" s="483"/>
      <c r="C830" s="483"/>
      <c r="D830" s="483"/>
      <c r="E830" s="483"/>
      <c r="F830" s="483"/>
      <c r="G830" s="483"/>
      <c r="H830" s="483"/>
      <c r="I830" s="483"/>
      <c r="J830" s="484"/>
    </row>
    <row r="831" spans="1:10" x14ac:dyDescent="0.2">
      <c r="A831" s="482"/>
      <c r="B831" s="483"/>
      <c r="C831" s="483"/>
      <c r="D831" s="483"/>
      <c r="E831" s="483"/>
      <c r="F831" s="483"/>
      <c r="G831" s="483"/>
      <c r="H831" s="483"/>
      <c r="I831" s="483"/>
      <c r="J831" s="484"/>
    </row>
    <row r="832" spans="1:10" x14ac:dyDescent="0.2">
      <c r="A832" s="482"/>
      <c r="B832" s="483"/>
      <c r="C832" s="483"/>
      <c r="D832" s="483"/>
      <c r="E832" s="483"/>
      <c r="F832" s="483"/>
      <c r="G832" s="483"/>
      <c r="H832" s="483"/>
      <c r="I832" s="483"/>
      <c r="J832" s="484"/>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5"/>
      <c r="B863" s="486"/>
      <c r="C863" s="486"/>
      <c r="D863" s="486"/>
      <c r="E863" s="486"/>
      <c r="F863" s="486"/>
      <c r="G863" s="486"/>
      <c r="H863" s="486"/>
      <c r="I863" s="486"/>
      <c r="J863" s="487"/>
    </row>
    <row r="865" spans="1:10" ht="15.75" x14ac:dyDescent="0.25">
      <c r="A865" s="350" t="s">
        <v>848</v>
      </c>
      <c r="B865" s="351"/>
      <c r="C865" s="351"/>
      <c r="D865" s="351"/>
      <c r="E865" s="351"/>
      <c r="F865" s="351"/>
      <c r="G865" s="351"/>
      <c r="H865" s="348" t="str">
        <f>'CONTACT INFORMATION'!$A$24</f>
        <v>NAPA</v>
      </c>
      <c r="I865" s="348"/>
      <c r="J865" s="349"/>
    </row>
    <row r="866" spans="1:10" ht="8.1" customHeight="1" x14ac:dyDescent="0.2">
      <c r="A866" s="200"/>
      <c r="B866" s="201"/>
      <c r="C866" s="201"/>
      <c r="D866" s="201"/>
      <c r="E866" s="201"/>
      <c r="F866" s="201"/>
      <c r="G866" s="201"/>
      <c r="H866" s="201"/>
      <c r="I866" s="201"/>
      <c r="J866" s="202"/>
    </row>
    <row r="867" spans="1:10" ht="15" x14ac:dyDescent="0.25">
      <c r="A867" s="460" t="s">
        <v>868</v>
      </c>
      <c r="B867" s="461"/>
      <c r="C867" s="461"/>
      <c r="D867" s="461"/>
      <c r="E867" s="461"/>
      <c r="F867" s="461"/>
      <c r="G867" s="461"/>
      <c r="H867" s="461"/>
      <c r="I867" s="461"/>
      <c r="J867" s="462"/>
    </row>
    <row r="868" spans="1:10" x14ac:dyDescent="0.2">
      <c r="A868" s="457" t="s">
        <v>854</v>
      </c>
      <c r="B868" s="458"/>
      <c r="C868" s="458"/>
      <c r="D868" s="459"/>
      <c r="E868" s="528"/>
      <c r="F868" s="529"/>
      <c r="G868" s="529"/>
      <c r="H868" s="529"/>
      <c r="I868" s="529"/>
      <c r="J868" s="530"/>
    </row>
    <row r="869" spans="1:10" x14ac:dyDescent="0.2">
      <c r="A869" s="497" t="s">
        <v>853</v>
      </c>
      <c r="B869" s="498"/>
      <c r="C869" s="498"/>
      <c r="D869" s="499"/>
      <c r="E869" s="531"/>
      <c r="F869" s="532"/>
      <c r="G869" s="532"/>
      <c r="H869" s="532"/>
      <c r="I869" s="532"/>
      <c r="J869" s="533"/>
    </row>
    <row r="870" spans="1:10" x14ac:dyDescent="0.2">
      <c r="A870" s="525" t="s">
        <v>808</v>
      </c>
      <c r="B870" s="526"/>
      <c r="C870" s="526"/>
      <c r="D870" s="527"/>
      <c r="E870" s="473"/>
      <c r="F870" s="474"/>
      <c r="G870" s="474"/>
      <c r="H870" s="474"/>
      <c r="I870" s="474"/>
      <c r="J870" s="475"/>
    </row>
    <row r="871" spans="1:10" ht="27" customHeight="1" x14ac:dyDescent="0.2">
      <c r="A871" s="157"/>
      <c r="B871" s="208"/>
      <c r="C871" s="208"/>
      <c r="D871" s="208"/>
      <c r="E871" s="476" t="s">
        <v>535</v>
      </c>
      <c r="F871" s="477"/>
      <c r="G871" s="476" t="s">
        <v>533</v>
      </c>
      <c r="H871" s="477"/>
      <c r="I871" s="478" t="s">
        <v>849</v>
      </c>
      <c r="J871" s="479"/>
    </row>
    <row r="872" spans="1:10" x14ac:dyDescent="0.2">
      <c r="A872" s="443" t="s">
        <v>527</v>
      </c>
      <c r="B872" s="444"/>
      <c r="C872" s="444"/>
      <c r="D872" s="445"/>
      <c r="E872" s="451"/>
      <c r="F872" s="451"/>
      <c r="G872" s="451"/>
      <c r="H872" s="451"/>
      <c r="I872" s="452"/>
      <c r="J872" s="452"/>
    </row>
    <row r="873" spans="1:10" x14ac:dyDescent="0.2">
      <c r="A873" s="447" t="s">
        <v>528</v>
      </c>
      <c r="B873" s="448"/>
      <c r="C873" s="448"/>
      <c r="D873" s="449"/>
      <c r="E873" s="434"/>
      <c r="F873" s="434"/>
      <c r="G873" s="435"/>
      <c r="H873" s="435"/>
      <c r="I873" s="450"/>
      <c r="J873" s="450"/>
    </row>
    <row r="874" spans="1:10" x14ac:dyDescent="0.2">
      <c r="A874" s="443" t="s">
        <v>529</v>
      </c>
      <c r="B874" s="444"/>
      <c r="C874" s="444"/>
      <c r="D874" s="445"/>
      <c r="E874" s="451"/>
      <c r="F874" s="451"/>
      <c r="G874" s="451"/>
      <c r="H874" s="451"/>
      <c r="I874" s="452"/>
      <c r="J874" s="452"/>
    </row>
    <row r="875" spans="1:10" x14ac:dyDescent="0.2">
      <c r="A875" s="447" t="s">
        <v>530</v>
      </c>
      <c r="B875" s="448"/>
      <c r="C875" s="448"/>
      <c r="D875" s="449"/>
      <c r="E875" s="434"/>
      <c r="F875" s="434"/>
      <c r="G875" s="435"/>
      <c r="H875" s="435"/>
      <c r="I875" s="450"/>
      <c r="J875" s="450"/>
    </row>
    <row r="876" spans="1:10" x14ac:dyDescent="0.2">
      <c r="A876" s="443" t="s">
        <v>531</v>
      </c>
      <c r="B876" s="444"/>
      <c r="C876" s="444"/>
      <c r="D876" s="445"/>
      <c r="E876" s="451"/>
      <c r="F876" s="451"/>
      <c r="G876" s="451"/>
      <c r="H876" s="451"/>
      <c r="I876" s="452"/>
      <c r="J876" s="452"/>
    </row>
    <row r="877" spans="1:10" x14ac:dyDescent="0.2">
      <c r="A877" s="447" t="s">
        <v>532</v>
      </c>
      <c r="B877" s="448"/>
      <c r="C877" s="448"/>
      <c r="D877" s="449"/>
      <c r="E877" s="434"/>
      <c r="F877" s="434"/>
      <c r="G877" s="435"/>
      <c r="H877" s="435"/>
      <c r="I877" s="450"/>
      <c r="J877" s="450"/>
    </row>
    <row r="878" spans="1:10" x14ac:dyDescent="0.2">
      <c r="A878" s="443" t="s">
        <v>537</v>
      </c>
      <c r="B878" s="444"/>
      <c r="C878" s="444"/>
      <c r="D878" s="445"/>
      <c r="E878" s="446"/>
      <c r="F878" s="446"/>
      <c r="G878" s="446"/>
      <c r="H878" s="446"/>
      <c r="I878" s="440"/>
      <c r="J878" s="440"/>
    </row>
    <row r="879" spans="1:10" x14ac:dyDescent="0.2">
      <c r="A879" s="431"/>
      <c r="B879" s="432"/>
      <c r="C879" s="432"/>
      <c r="D879" s="433"/>
      <c r="E879" s="434"/>
      <c r="F879" s="434"/>
      <c r="G879" s="435"/>
      <c r="H879" s="435"/>
      <c r="I879" s="435"/>
      <c r="J879" s="435"/>
    </row>
    <row r="880" spans="1:10" x14ac:dyDescent="0.2">
      <c r="A880" s="431"/>
      <c r="B880" s="432"/>
      <c r="C880" s="432"/>
      <c r="D880" s="433"/>
      <c r="E880" s="434"/>
      <c r="F880" s="434"/>
      <c r="G880" s="435"/>
      <c r="H880" s="435"/>
      <c r="I880" s="435"/>
      <c r="J880" s="435"/>
    </row>
    <row r="881" spans="1:10" x14ac:dyDescent="0.2">
      <c r="A881" s="431"/>
      <c r="B881" s="432"/>
      <c r="C881" s="432"/>
      <c r="D881" s="433"/>
      <c r="E881" s="434"/>
      <c r="F881" s="434"/>
      <c r="G881" s="435"/>
      <c r="H881" s="435"/>
      <c r="I881" s="435"/>
      <c r="J881" s="435"/>
    </row>
    <row r="882" spans="1:10" x14ac:dyDescent="0.2">
      <c r="A882" s="436" t="s">
        <v>534</v>
      </c>
      <c r="B882" s="437"/>
      <c r="C882" s="437"/>
      <c r="D882" s="438"/>
      <c r="E882" s="439">
        <f>SUM(E872:E881)</f>
        <v>0</v>
      </c>
      <c r="F882" s="439"/>
      <c r="G882" s="439">
        <f>SUM(G872:G881)</f>
        <v>0</v>
      </c>
      <c r="H882" s="439"/>
      <c r="I882" s="439">
        <f>SUM(I872:I881)</f>
        <v>0</v>
      </c>
      <c r="J882" s="439"/>
    </row>
    <row r="883" spans="1:10" x14ac:dyDescent="0.2">
      <c r="A883" s="488" t="s">
        <v>861</v>
      </c>
      <c r="B883" s="489"/>
      <c r="C883" s="489"/>
      <c r="D883" s="489"/>
      <c r="E883" s="489"/>
      <c r="F883" s="489"/>
      <c r="G883" s="489"/>
      <c r="H883" s="489"/>
      <c r="I883" s="489"/>
      <c r="J883" s="490"/>
    </row>
    <row r="884" spans="1:10" x14ac:dyDescent="0.2">
      <c r="A884" s="491" t="s">
        <v>862</v>
      </c>
      <c r="B884" s="492"/>
      <c r="C884" s="492"/>
      <c r="D884" s="492"/>
      <c r="E884" s="492"/>
      <c r="F884" s="492"/>
      <c r="G884" s="492"/>
      <c r="H884" s="492"/>
      <c r="I884" s="492"/>
      <c r="J884" s="493"/>
    </row>
    <row r="885" spans="1:10" x14ac:dyDescent="0.2">
      <c r="A885" s="491" t="s">
        <v>863</v>
      </c>
      <c r="B885" s="492"/>
      <c r="C885" s="492"/>
      <c r="D885" s="492"/>
      <c r="E885" s="492"/>
      <c r="F885" s="492"/>
      <c r="G885" s="492"/>
      <c r="H885" s="492"/>
      <c r="I885" s="492"/>
      <c r="J885" s="493"/>
    </row>
    <row r="886" spans="1:10" x14ac:dyDescent="0.2">
      <c r="A886" s="494" t="s">
        <v>864</v>
      </c>
      <c r="B886" s="495"/>
      <c r="C886" s="495"/>
      <c r="D886" s="495"/>
      <c r="E886" s="495"/>
      <c r="F886" s="495"/>
      <c r="G886" s="495"/>
      <c r="H886" s="495"/>
      <c r="I886" s="495"/>
      <c r="J886" s="496"/>
    </row>
    <row r="887" spans="1:10" x14ac:dyDescent="0.2">
      <c r="A887" s="300"/>
      <c r="B887" s="480"/>
      <c r="C887" s="480"/>
      <c r="D887" s="480"/>
      <c r="E887" s="480"/>
      <c r="F887" s="480"/>
      <c r="G887" s="480"/>
      <c r="H887" s="480"/>
      <c r="I887" s="480"/>
      <c r="J887" s="481"/>
    </row>
    <row r="888" spans="1:10" x14ac:dyDescent="0.2">
      <c r="A888" s="482"/>
      <c r="B888" s="483"/>
      <c r="C888" s="483"/>
      <c r="D888" s="483"/>
      <c r="E888" s="483"/>
      <c r="F888" s="483"/>
      <c r="G888" s="483"/>
      <c r="H888" s="483"/>
      <c r="I888" s="483"/>
      <c r="J888" s="484"/>
    </row>
    <row r="889" spans="1:10" x14ac:dyDescent="0.2">
      <c r="A889" s="482"/>
      <c r="B889" s="483"/>
      <c r="C889" s="483"/>
      <c r="D889" s="483"/>
      <c r="E889" s="483"/>
      <c r="F889" s="483"/>
      <c r="G889" s="483"/>
      <c r="H889" s="483"/>
      <c r="I889" s="483"/>
      <c r="J889" s="484"/>
    </row>
    <row r="890" spans="1:10" x14ac:dyDescent="0.2">
      <c r="A890" s="482"/>
      <c r="B890" s="483"/>
      <c r="C890" s="483"/>
      <c r="D890" s="483"/>
      <c r="E890" s="483"/>
      <c r="F890" s="483"/>
      <c r="G890" s="483"/>
      <c r="H890" s="483"/>
      <c r="I890" s="483"/>
      <c r="J890" s="484"/>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5"/>
      <c r="B921" s="486"/>
      <c r="C921" s="486"/>
      <c r="D921" s="486"/>
      <c r="E921" s="486"/>
      <c r="F921" s="486"/>
      <c r="G921" s="486"/>
      <c r="H921" s="486"/>
      <c r="I921" s="486"/>
      <c r="J921" s="487"/>
    </row>
    <row r="923" spans="1:10" ht="15.75" x14ac:dyDescent="0.25">
      <c r="A923" s="350" t="s">
        <v>848</v>
      </c>
      <c r="B923" s="351"/>
      <c r="C923" s="351"/>
      <c r="D923" s="351"/>
      <c r="E923" s="351"/>
      <c r="F923" s="351"/>
      <c r="G923" s="351"/>
      <c r="H923" s="348" t="str">
        <f>'CONTACT INFORMATION'!$A$24</f>
        <v>NAPA</v>
      </c>
      <c r="I923" s="348"/>
      <c r="J923" s="349"/>
    </row>
    <row r="924" spans="1:10" ht="8.4499999999999993" customHeight="1" x14ac:dyDescent="0.2">
      <c r="A924" s="163"/>
      <c r="B924" s="163"/>
      <c r="C924" s="163"/>
      <c r="D924" s="163"/>
      <c r="E924" s="163"/>
      <c r="F924" s="163"/>
      <c r="G924" s="163"/>
      <c r="H924" s="163"/>
      <c r="I924" s="163"/>
      <c r="J924" s="163"/>
    </row>
    <row r="925" spans="1:10" ht="15" x14ac:dyDescent="0.25">
      <c r="A925" s="460" t="s">
        <v>869</v>
      </c>
      <c r="B925" s="461"/>
      <c r="C925" s="461"/>
      <c r="D925" s="461"/>
      <c r="E925" s="461"/>
      <c r="F925" s="461"/>
      <c r="G925" s="461"/>
      <c r="H925" s="461"/>
      <c r="I925" s="461"/>
      <c r="J925" s="462"/>
    </row>
    <row r="926" spans="1:10" x14ac:dyDescent="0.2">
      <c r="A926" s="457" t="s">
        <v>854</v>
      </c>
      <c r="B926" s="458"/>
      <c r="C926" s="458"/>
      <c r="D926" s="459"/>
      <c r="E926" s="528"/>
      <c r="F926" s="529"/>
      <c r="G926" s="529"/>
      <c r="H926" s="529"/>
      <c r="I926" s="529"/>
      <c r="J926" s="530"/>
    </row>
    <row r="927" spans="1:10" x14ac:dyDescent="0.2">
      <c r="A927" s="497" t="s">
        <v>853</v>
      </c>
      <c r="B927" s="498"/>
      <c r="C927" s="498"/>
      <c r="D927" s="499"/>
      <c r="E927" s="531"/>
      <c r="F927" s="532"/>
      <c r="G927" s="532"/>
      <c r="H927" s="532"/>
      <c r="I927" s="532"/>
      <c r="J927" s="533"/>
    </row>
    <row r="928" spans="1:10" x14ac:dyDescent="0.2">
      <c r="A928" s="525" t="s">
        <v>808</v>
      </c>
      <c r="B928" s="526"/>
      <c r="C928" s="526"/>
      <c r="D928" s="527"/>
      <c r="E928" s="473"/>
      <c r="F928" s="474"/>
      <c r="G928" s="474"/>
      <c r="H928" s="474"/>
      <c r="I928" s="474"/>
      <c r="J928" s="475"/>
    </row>
    <row r="929" spans="1:10" ht="27" customHeight="1" x14ac:dyDescent="0.2">
      <c r="A929" s="157"/>
      <c r="B929" s="208"/>
      <c r="C929" s="208"/>
      <c r="D929" s="208"/>
      <c r="E929" s="476" t="s">
        <v>535</v>
      </c>
      <c r="F929" s="477"/>
      <c r="G929" s="476" t="s">
        <v>533</v>
      </c>
      <c r="H929" s="477"/>
      <c r="I929" s="478" t="s">
        <v>849</v>
      </c>
      <c r="J929" s="479"/>
    </row>
    <row r="930" spans="1:10" x14ac:dyDescent="0.2">
      <c r="A930" s="443" t="s">
        <v>527</v>
      </c>
      <c r="B930" s="444"/>
      <c r="C930" s="444"/>
      <c r="D930" s="445"/>
      <c r="E930" s="451"/>
      <c r="F930" s="451"/>
      <c r="G930" s="451"/>
      <c r="H930" s="451"/>
      <c r="I930" s="452"/>
      <c r="J930" s="452"/>
    </row>
    <row r="931" spans="1:10" x14ac:dyDescent="0.2">
      <c r="A931" s="447" t="s">
        <v>528</v>
      </c>
      <c r="B931" s="448"/>
      <c r="C931" s="448"/>
      <c r="D931" s="449"/>
      <c r="E931" s="434"/>
      <c r="F931" s="434"/>
      <c r="G931" s="435"/>
      <c r="H931" s="435"/>
      <c r="I931" s="450"/>
      <c r="J931" s="450"/>
    </row>
    <row r="932" spans="1:10" x14ac:dyDescent="0.2">
      <c r="A932" s="443" t="s">
        <v>529</v>
      </c>
      <c r="B932" s="444"/>
      <c r="C932" s="444"/>
      <c r="D932" s="445"/>
      <c r="E932" s="451"/>
      <c r="F932" s="451"/>
      <c r="G932" s="451"/>
      <c r="H932" s="451"/>
      <c r="I932" s="452"/>
      <c r="J932" s="452"/>
    </row>
    <row r="933" spans="1:10" x14ac:dyDescent="0.2">
      <c r="A933" s="447" t="s">
        <v>530</v>
      </c>
      <c r="B933" s="448"/>
      <c r="C933" s="448"/>
      <c r="D933" s="449"/>
      <c r="E933" s="434"/>
      <c r="F933" s="434"/>
      <c r="G933" s="435"/>
      <c r="H933" s="435"/>
      <c r="I933" s="450"/>
      <c r="J933" s="450"/>
    </row>
    <row r="934" spans="1:10" x14ac:dyDescent="0.2">
      <c r="A934" s="443" t="s">
        <v>531</v>
      </c>
      <c r="B934" s="444"/>
      <c r="C934" s="444"/>
      <c r="D934" s="445"/>
      <c r="E934" s="451"/>
      <c r="F934" s="451"/>
      <c r="G934" s="451"/>
      <c r="H934" s="451"/>
      <c r="I934" s="452"/>
      <c r="J934" s="452"/>
    </row>
    <row r="935" spans="1:10" x14ac:dyDescent="0.2">
      <c r="A935" s="447" t="s">
        <v>532</v>
      </c>
      <c r="B935" s="448"/>
      <c r="C935" s="448"/>
      <c r="D935" s="449"/>
      <c r="E935" s="434"/>
      <c r="F935" s="434"/>
      <c r="G935" s="435"/>
      <c r="H935" s="435"/>
      <c r="I935" s="450"/>
      <c r="J935" s="450"/>
    </row>
    <row r="936" spans="1:10" x14ac:dyDescent="0.2">
      <c r="A936" s="443" t="s">
        <v>537</v>
      </c>
      <c r="B936" s="444"/>
      <c r="C936" s="444"/>
      <c r="D936" s="445"/>
      <c r="E936" s="446"/>
      <c r="F936" s="446"/>
      <c r="G936" s="446"/>
      <c r="H936" s="446"/>
      <c r="I936" s="440"/>
      <c r="J936" s="440"/>
    </row>
    <row r="937" spans="1:10" x14ac:dyDescent="0.2">
      <c r="A937" s="431"/>
      <c r="B937" s="432"/>
      <c r="C937" s="432"/>
      <c r="D937" s="433"/>
      <c r="E937" s="434"/>
      <c r="F937" s="434"/>
      <c r="G937" s="435"/>
      <c r="H937" s="435"/>
      <c r="I937" s="435"/>
      <c r="J937" s="435"/>
    </row>
    <row r="938" spans="1:10" x14ac:dyDescent="0.2">
      <c r="A938" s="431"/>
      <c r="B938" s="432"/>
      <c r="C938" s="432"/>
      <c r="D938" s="433"/>
      <c r="E938" s="434"/>
      <c r="F938" s="434"/>
      <c r="G938" s="435"/>
      <c r="H938" s="435"/>
      <c r="I938" s="435"/>
      <c r="J938" s="435"/>
    </row>
    <row r="939" spans="1:10" x14ac:dyDescent="0.2">
      <c r="A939" s="431"/>
      <c r="B939" s="432"/>
      <c r="C939" s="432"/>
      <c r="D939" s="433"/>
      <c r="E939" s="434"/>
      <c r="F939" s="434"/>
      <c r="G939" s="435"/>
      <c r="H939" s="435"/>
      <c r="I939" s="435"/>
      <c r="J939" s="435"/>
    </row>
    <row r="940" spans="1:10" x14ac:dyDescent="0.2">
      <c r="A940" s="436" t="s">
        <v>534</v>
      </c>
      <c r="B940" s="437"/>
      <c r="C940" s="437"/>
      <c r="D940" s="438"/>
      <c r="E940" s="439">
        <f>SUM(E930:E939)</f>
        <v>0</v>
      </c>
      <c r="F940" s="439"/>
      <c r="G940" s="439">
        <f>SUM(G930:G939)</f>
        <v>0</v>
      </c>
      <c r="H940" s="439"/>
      <c r="I940" s="439">
        <f>SUM(I930:I939)</f>
        <v>0</v>
      </c>
      <c r="J940" s="439"/>
    </row>
    <row r="941" spans="1:10" x14ac:dyDescent="0.2">
      <c r="A941" s="488" t="s">
        <v>861</v>
      </c>
      <c r="B941" s="489"/>
      <c r="C941" s="489"/>
      <c r="D941" s="489"/>
      <c r="E941" s="489"/>
      <c r="F941" s="489"/>
      <c r="G941" s="489"/>
      <c r="H941" s="489"/>
      <c r="I941" s="489"/>
      <c r="J941" s="490"/>
    </row>
    <row r="942" spans="1:10" x14ac:dyDescent="0.2">
      <c r="A942" s="491" t="s">
        <v>862</v>
      </c>
      <c r="B942" s="492"/>
      <c r="C942" s="492"/>
      <c r="D942" s="492"/>
      <c r="E942" s="492"/>
      <c r="F942" s="492"/>
      <c r="G942" s="492"/>
      <c r="H942" s="492"/>
      <c r="I942" s="492"/>
      <c r="J942" s="493"/>
    </row>
    <row r="943" spans="1:10" x14ac:dyDescent="0.2">
      <c r="A943" s="491" t="s">
        <v>863</v>
      </c>
      <c r="B943" s="492"/>
      <c r="C943" s="492"/>
      <c r="D943" s="492"/>
      <c r="E943" s="492"/>
      <c r="F943" s="492"/>
      <c r="G943" s="492"/>
      <c r="H943" s="492"/>
      <c r="I943" s="492"/>
      <c r="J943" s="493"/>
    </row>
    <row r="944" spans="1:10" x14ac:dyDescent="0.2">
      <c r="A944" s="494" t="s">
        <v>864</v>
      </c>
      <c r="B944" s="495"/>
      <c r="C944" s="495"/>
      <c r="D944" s="495"/>
      <c r="E944" s="495"/>
      <c r="F944" s="495"/>
      <c r="G944" s="495"/>
      <c r="H944" s="495"/>
      <c r="I944" s="495"/>
      <c r="J944" s="496"/>
    </row>
    <row r="945" spans="1:10" x14ac:dyDescent="0.2">
      <c r="A945" s="300"/>
      <c r="B945" s="480"/>
      <c r="C945" s="480"/>
      <c r="D945" s="480"/>
      <c r="E945" s="480"/>
      <c r="F945" s="480"/>
      <c r="G945" s="480"/>
      <c r="H945" s="480"/>
      <c r="I945" s="480"/>
      <c r="J945" s="481"/>
    </row>
    <row r="946" spans="1:10" x14ac:dyDescent="0.2">
      <c r="A946" s="482"/>
      <c r="B946" s="483"/>
      <c r="C946" s="483"/>
      <c r="D946" s="483"/>
      <c r="E946" s="483"/>
      <c r="F946" s="483"/>
      <c r="G946" s="483"/>
      <c r="H946" s="483"/>
      <c r="I946" s="483"/>
      <c r="J946" s="484"/>
    </row>
    <row r="947" spans="1:10" x14ac:dyDescent="0.2">
      <c r="A947" s="482"/>
      <c r="B947" s="483"/>
      <c r="C947" s="483"/>
      <c r="D947" s="483"/>
      <c r="E947" s="483"/>
      <c r="F947" s="483"/>
      <c r="G947" s="483"/>
      <c r="H947" s="483"/>
      <c r="I947" s="483"/>
      <c r="J947" s="484"/>
    </row>
    <row r="948" spans="1:10" x14ac:dyDescent="0.2">
      <c r="A948" s="482"/>
      <c r="B948" s="483"/>
      <c r="C948" s="483"/>
      <c r="D948" s="483"/>
      <c r="E948" s="483"/>
      <c r="F948" s="483"/>
      <c r="G948" s="483"/>
      <c r="H948" s="483"/>
      <c r="I948" s="483"/>
      <c r="J948" s="484"/>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5"/>
      <c r="B979" s="486"/>
      <c r="C979" s="486"/>
      <c r="D979" s="486"/>
      <c r="E979" s="486"/>
      <c r="F979" s="486"/>
      <c r="G979" s="486"/>
      <c r="H979" s="486"/>
      <c r="I979" s="486"/>
      <c r="J979" s="487"/>
    </row>
    <row r="982" spans="1:10" ht="8.1" customHeight="1" x14ac:dyDescent="0.2"/>
    <row r="987" spans="1:10" ht="27" customHeight="1" x14ac:dyDescent="0.2"/>
    <row r="1040" ht="8.1" customHeight="1" x14ac:dyDescent="0.2"/>
    <row r="1045" ht="27" customHeight="1" x14ac:dyDescent="0.2"/>
    <row r="1098" ht="8.1" customHeight="1" x14ac:dyDescent="0.2"/>
    <row r="1103" ht="27" customHeight="1" x14ac:dyDescent="0.2"/>
    <row r="1156" ht="8.1" customHeight="1" x14ac:dyDescent="0.2"/>
    <row r="1161" ht="27" customHeight="1" x14ac:dyDescent="0.2"/>
    <row r="1214" ht="8.1" customHeight="1" x14ac:dyDescent="0.2"/>
    <row r="1219" ht="27" customHeight="1" x14ac:dyDescent="0.2"/>
  </sheetData>
  <sheetProtection selectLockedCells="1"/>
  <mergeCells count="925">
    <mergeCell ref="A942:J942"/>
    <mergeCell ref="A943:J943"/>
    <mergeCell ref="A944:J944"/>
    <mergeCell ref="A945:J979"/>
    <mergeCell ref="A939:D939"/>
    <mergeCell ref="E939:F939"/>
    <mergeCell ref="G939:H939"/>
    <mergeCell ref="I939:J939"/>
    <mergeCell ref="A940:D940"/>
    <mergeCell ref="E940:F940"/>
    <mergeCell ref="G940:H940"/>
    <mergeCell ref="I940:J940"/>
    <mergeCell ref="A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0:D930"/>
    <mergeCell ref="E930:F930"/>
    <mergeCell ref="G930:H930"/>
    <mergeCell ref="I930:J930"/>
    <mergeCell ref="A931:D931"/>
    <mergeCell ref="E931:F931"/>
    <mergeCell ref="G931:H931"/>
    <mergeCell ref="I931:J931"/>
    <mergeCell ref="A932:D932"/>
    <mergeCell ref="E932:F932"/>
    <mergeCell ref="G932:H932"/>
    <mergeCell ref="I932:J932"/>
    <mergeCell ref="A923:G923"/>
    <mergeCell ref="H923:J923"/>
    <mergeCell ref="A925:J925"/>
    <mergeCell ref="A926:D926"/>
    <mergeCell ref="E926:J927"/>
    <mergeCell ref="A927:D927"/>
    <mergeCell ref="A928:D928"/>
    <mergeCell ref="E928:J928"/>
    <mergeCell ref="E929:F929"/>
    <mergeCell ref="G929:H929"/>
    <mergeCell ref="I929:J929"/>
    <mergeCell ref="A882:D882"/>
    <mergeCell ref="E882:F882"/>
    <mergeCell ref="G882:H882"/>
    <mergeCell ref="I882:J882"/>
    <mergeCell ref="A883:J883"/>
    <mergeCell ref="A884:J884"/>
    <mergeCell ref="A885:J885"/>
    <mergeCell ref="A886:J886"/>
    <mergeCell ref="A887:J921"/>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F873"/>
    <mergeCell ref="G873:H873"/>
    <mergeCell ref="I873:J873"/>
    <mergeCell ref="A874:D874"/>
    <mergeCell ref="E874:F874"/>
    <mergeCell ref="G874:H874"/>
    <mergeCell ref="I874:J874"/>
    <mergeCell ref="A875:D875"/>
    <mergeCell ref="E875:F875"/>
    <mergeCell ref="G875:H875"/>
    <mergeCell ref="I875:J875"/>
    <mergeCell ref="A870:D870"/>
    <mergeCell ref="E870:J870"/>
    <mergeCell ref="E871:F871"/>
    <mergeCell ref="G871:H871"/>
    <mergeCell ref="I871:J871"/>
    <mergeCell ref="A872:D872"/>
    <mergeCell ref="E872:F872"/>
    <mergeCell ref="G872:H872"/>
    <mergeCell ref="I872:J872"/>
    <mergeCell ref="A826:J826"/>
    <mergeCell ref="A827:J827"/>
    <mergeCell ref="A828:J828"/>
    <mergeCell ref="A829:J863"/>
    <mergeCell ref="A865:G865"/>
    <mergeCell ref="H865:J865"/>
    <mergeCell ref="A867:J867"/>
    <mergeCell ref="A868:D868"/>
    <mergeCell ref="E868:J869"/>
    <mergeCell ref="A869:D869"/>
    <mergeCell ref="A823:D823"/>
    <mergeCell ref="E823:F823"/>
    <mergeCell ref="G823:H823"/>
    <mergeCell ref="I823:J823"/>
    <mergeCell ref="A824:D824"/>
    <mergeCell ref="E824:F824"/>
    <mergeCell ref="G824:H824"/>
    <mergeCell ref="I824:J824"/>
    <mergeCell ref="A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4:D814"/>
    <mergeCell ref="E814:F814"/>
    <mergeCell ref="G814:H814"/>
    <mergeCell ref="I814:J814"/>
    <mergeCell ref="A815:D815"/>
    <mergeCell ref="E815:F815"/>
    <mergeCell ref="G815:H815"/>
    <mergeCell ref="I815:J815"/>
    <mergeCell ref="A816:D816"/>
    <mergeCell ref="E816:F816"/>
    <mergeCell ref="G816:H816"/>
    <mergeCell ref="I816:J816"/>
    <mergeCell ref="A807:G807"/>
    <mergeCell ref="H807:J807"/>
    <mergeCell ref="A809:J809"/>
    <mergeCell ref="A810:D810"/>
    <mergeCell ref="E810:J811"/>
    <mergeCell ref="A811:D811"/>
    <mergeCell ref="A812:D812"/>
    <mergeCell ref="E812:J812"/>
    <mergeCell ref="E813:F813"/>
    <mergeCell ref="G813:H813"/>
    <mergeCell ref="I813:J813"/>
    <mergeCell ref="A766:D766"/>
    <mergeCell ref="E766:F766"/>
    <mergeCell ref="G766:H766"/>
    <mergeCell ref="I766:J766"/>
    <mergeCell ref="A767:J767"/>
    <mergeCell ref="A768:J768"/>
    <mergeCell ref="A769:J769"/>
    <mergeCell ref="A770:J770"/>
    <mergeCell ref="A771:J805"/>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F757"/>
    <mergeCell ref="G757:H757"/>
    <mergeCell ref="I757:J757"/>
    <mergeCell ref="A758:D758"/>
    <mergeCell ref="E758:F758"/>
    <mergeCell ref="G758:H758"/>
    <mergeCell ref="I758:J758"/>
    <mergeCell ref="A759:D759"/>
    <mergeCell ref="E759:F759"/>
    <mergeCell ref="G759:H759"/>
    <mergeCell ref="I759:J759"/>
    <mergeCell ref="A754:D754"/>
    <mergeCell ref="E754:J754"/>
    <mergeCell ref="E755:F755"/>
    <mergeCell ref="G755:H755"/>
    <mergeCell ref="I755:J755"/>
    <mergeCell ref="A756:D756"/>
    <mergeCell ref="E756:F756"/>
    <mergeCell ref="G756:H756"/>
    <mergeCell ref="I756:J756"/>
    <mergeCell ref="A710:J710"/>
    <mergeCell ref="A711:J711"/>
    <mergeCell ref="A712:J712"/>
    <mergeCell ref="A713:J747"/>
    <mergeCell ref="A749:G749"/>
    <mergeCell ref="H749:J749"/>
    <mergeCell ref="A751:J751"/>
    <mergeCell ref="A752:D752"/>
    <mergeCell ref="E752:J753"/>
    <mergeCell ref="A753:D753"/>
    <mergeCell ref="A707:D707"/>
    <mergeCell ref="E707:F707"/>
    <mergeCell ref="G707:H707"/>
    <mergeCell ref="I707:J707"/>
    <mergeCell ref="A708:D708"/>
    <mergeCell ref="E708:F708"/>
    <mergeCell ref="G708:H708"/>
    <mergeCell ref="I708:J708"/>
    <mergeCell ref="A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8:D698"/>
    <mergeCell ref="E698:F698"/>
    <mergeCell ref="G698:H698"/>
    <mergeCell ref="I698:J698"/>
    <mergeCell ref="A699:D699"/>
    <mergeCell ref="E699:F699"/>
    <mergeCell ref="G699:H699"/>
    <mergeCell ref="I699:J699"/>
    <mergeCell ref="A700:D700"/>
    <mergeCell ref="E700:F700"/>
    <mergeCell ref="G700:H700"/>
    <mergeCell ref="I700:J700"/>
    <mergeCell ref="A691:G691"/>
    <mergeCell ref="H691:J691"/>
    <mergeCell ref="A693:J693"/>
    <mergeCell ref="A694:D694"/>
    <mergeCell ref="E694:J695"/>
    <mergeCell ref="A695:D695"/>
    <mergeCell ref="A696:D696"/>
    <mergeCell ref="E696:J696"/>
    <mergeCell ref="E697:F697"/>
    <mergeCell ref="G697:H697"/>
    <mergeCell ref="I697:J697"/>
    <mergeCell ref="A650:D650"/>
    <mergeCell ref="E650:F650"/>
    <mergeCell ref="G650:H650"/>
    <mergeCell ref="I650:J650"/>
    <mergeCell ref="A651:J651"/>
    <mergeCell ref="A652:J652"/>
    <mergeCell ref="A653:J653"/>
    <mergeCell ref="A654:J654"/>
    <mergeCell ref="A655:J689"/>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F641"/>
    <mergeCell ref="G641:H641"/>
    <mergeCell ref="I641:J641"/>
    <mergeCell ref="A642:D642"/>
    <mergeCell ref="E642:F642"/>
    <mergeCell ref="G642:H642"/>
    <mergeCell ref="I642:J642"/>
    <mergeCell ref="A643:D643"/>
    <mergeCell ref="E643:F643"/>
    <mergeCell ref="G643:H643"/>
    <mergeCell ref="I643:J643"/>
    <mergeCell ref="A638:D638"/>
    <mergeCell ref="E638:J638"/>
    <mergeCell ref="E639:F639"/>
    <mergeCell ref="G639:H639"/>
    <mergeCell ref="I639:J639"/>
    <mergeCell ref="A640:D640"/>
    <mergeCell ref="E640:F640"/>
    <mergeCell ref="G640:H640"/>
    <mergeCell ref="I640:J640"/>
    <mergeCell ref="A594:J594"/>
    <mergeCell ref="A595:J595"/>
    <mergeCell ref="A596:J596"/>
    <mergeCell ref="A597:J631"/>
    <mergeCell ref="A633:G633"/>
    <mergeCell ref="H633:J633"/>
    <mergeCell ref="A635:J635"/>
    <mergeCell ref="A636:D636"/>
    <mergeCell ref="E636:J637"/>
    <mergeCell ref="A637:D637"/>
    <mergeCell ref="A591:D591"/>
    <mergeCell ref="E591:F591"/>
    <mergeCell ref="G591:H591"/>
    <mergeCell ref="I591:J591"/>
    <mergeCell ref="A592:D592"/>
    <mergeCell ref="E592:F592"/>
    <mergeCell ref="G592:H592"/>
    <mergeCell ref="I592:J592"/>
    <mergeCell ref="A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5:D585"/>
    <mergeCell ref="E585:F585"/>
    <mergeCell ref="G585:H585"/>
    <mergeCell ref="I585:J585"/>
    <mergeCell ref="A586:D586"/>
    <mergeCell ref="E586:F586"/>
    <mergeCell ref="G586:H586"/>
    <mergeCell ref="I586:J586"/>
    <mergeCell ref="A587:D587"/>
    <mergeCell ref="E587:F587"/>
    <mergeCell ref="G587:H587"/>
    <mergeCell ref="I587:J587"/>
    <mergeCell ref="A584:D584"/>
    <mergeCell ref="E584:F584"/>
    <mergeCell ref="G584:H584"/>
    <mergeCell ref="I584:J584"/>
    <mergeCell ref="A575:G575"/>
    <mergeCell ref="H575:J575"/>
    <mergeCell ref="A582:D582"/>
    <mergeCell ref="E582:F582"/>
    <mergeCell ref="G582:H582"/>
    <mergeCell ref="I582:J582"/>
    <mergeCell ref="A577:J577"/>
    <mergeCell ref="A578:D578"/>
    <mergeCell ref="E578:J579"/>
    <mergeCell ref="A579:D579"/>
    <mergeCell ref="A580:D580"/>
    <mergeCell ref="E580:J580"/>
    <mergeCell ref="A535:J535"/>
    <mergeCell ref="A536:J536"/>
    <mergeCell ref="A537:J537"/>
    <mergeCell ref="A538:J538"/>
    <mergeCell ref="A539:J573"/>
    <mergeCell ref="A583:D583"/>
    <mergeCell ref="E583:F583"/>
    <mergeCell ref="G583:H583"/>
    <mergeCell ref="I583:J583"/>
    <mergeCell ref="E581:F581"/>
    <mergeCell ref="G581:H581"/>
    <mergeCell ref="I581:J581"/>
    <mergeCell ref="A517:G517"/>
    <mergeCell ref="H517:J517"/>
    <mergeCell ref="A519:J519"/>
    <mergeCell ref="A520:D520"/>
    <mergeCell ref="E520:J521"/>
    <mergeCell ref="A521:D521"/>
    <mergeCell ref="I525:J525"/>
    <mergeCell ref="A526:D526"/>
    <mergeCell ref="E526:F526"/>
    <mergeCell ref="G526:H526"/>
    <mergeCell ref="I526:J526"/>
    <mergeCell ref="A522:D522"/>
    <mergeCell ref="E522:J522"/>
    <mergeCell ref="E523:F523"/>
    <mergeCell ref="G523:H523"/>
    <mergeCell ref="I523:J523"/>
    <mergeCell ref="A524:D524"/>
    <mergeCell ref="E524:F524"/>
    <mergeCell ref="G524:H524"/>
    <mergeCell ref="I524:J524"/>
    <mergeCell ref="A525:D525"/>
    <mergeCell ref="E525:F525"/>
    <mergeCell ref="G525:H525"/>
    <mergeCell ref="A476:D476"/>
    <mergeCell ref="E476:F476"/>
    <mergeCell ref="G476:H476"/>
    <mergeCell ref="I476:J476"/>
    <mergeCell ref="A477:J477"/>
    <mergeCell ref="A478:J478"/>
    <mergeCell ref="A479:J479"/>
    <mergeCell ref="A480:J480"/>
    <mergeCell ref="A481:J515"/>
    <mergeCell ref="A473:D473"/>
    <mergeCell ref="E473:F473"/>
    <mergeCell ref="G473:H473"/>
    <mergeCell ref="I473:J473"/>
    <mergeCell ref="A474:D474"/>
    <mergeCell ref="E474:F474"/>
    <mergeCell ref="G474:H474"/>
    <mergeCell ref="I474:J474"/>
    <mergeCell ref="A475:D475"/>
    <mergeCell ref="E475:F475"/>
    <mergeCell ref="G475:H475"/>
    <mergeCell ref="I475:J475"/>
    <mergeCell ref="E470:F470"/>
    <mergeCell ref="G470:H470"/>
    <mergeCell ref="I470:J470"/>
    <mergeCell ref="A471:D471"/>
    <mergeCell ref="E471:F471"/>
    <mergeCell ref="G471:H471"/>
    <mergeCell ref="I471:J471"/>
    <mergeCell ref="A472:D472"/>
    <mergeCell ref="E472:F472"/>
    <mergeCell ref="G472:H472"/>
    <mergeCell ref="I472:J472"/>
    <mergeCell ref="A470:D470"/>
    <mergeCell ref="E466:F466"/>
    <mergeCell ref="G466:H466"/>
    <mergeCell ref="I466:J466"/>
    <mergeCell ref="A464:D464"/>
    <mergeCell ref="E464:J464"/>
    <mergeCell ref="E465:F465"/>
    <mergeCell ref="G465:H465"/>
    <mergeCell ref="I465:J465"/>
    <mergeCell ref="A466:D466"/>
    <mergeCell ref="A420:J420"/>
    <mergeCell ref="A421:J421"/>
    <mergeCell ref="A422:J422"/>
    <mergeCell ref="A423:J457"/>
    <mergeCell ref="A459:G459"/>
    <mergeCell ref="H459:J459"/>
    <mergeCell ref="A461:J461"/>
    <mergeCell ref="A462:D462"/>
    <mergeCell ref="E462:J463"/>
    <mergeCell ref="A463:D463"/>
    <mergeCell ref="A417:D417"/>
    <mergeCell ref="E417:F417"/>
    <mergeCell ref="G417:H417"/>
    <mergeCell ref="I417:J417"/>
    <mergeCell ref="A418:D418"/>
    <mergeCell ref="E418:F418"/>
    <mergeCell ref="G418:H418"/>
    <mergeCell ref="I418:J418"/>
    <mergeCell ref="A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8:D408"/>
    <mergeCell ref="E408:F408"/>
    <mergeCell ref="G408:H408"/>
    <mergeCell ref="I408:J408"/>
    <mergeCell ref="A409:D409"/>
    <mergeCell ref="E409:F409"/>
    <mergeCell ref="G409:H409"/>
    <mergeCell ref="I409:J409"/>
    <mergeCell ref="A410:D410"/>
    <mergeCell ref="E410:F410"/>
    <mergeCell ref="G410:H410"/>
    <mergeCell ref="I410:J410"/>
    <mergeCell ref="A401:G401"/>
    <mergeCell ref="H401:J401"/>
    <mergeCell ref="A403:J403"/>
    <mergeCell ref="A404:D404"/>
    <mergeCell ref="E404:J405"/>
    <mergeCell ref="A405:D405"/>
    <mergeCell ref="A406:D406"/>
    <mergeCell ref="E406:J406"/>
    <mergeCell ref="E407:F407"/>
    <mergeCell ref="G407:H407"/>
    <mergeCell ref="I407:J407"/>
    <mergeCell ref="A360:D360"/>
    <mergeCell ref="E360:F360"/>
    <mergeCell ref="G360:H360"/>
    <mergeCell ref="I360:J360"/>
    <mergeCell ref="A361:J361"/>
    <mergeCell ref="A362:J362"/>
    <mergeCell ref="A363:J363"/>
    <mergeCell ref="A364:J364"/>
    <mergeCell ref="A365:J399"/>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F351"/>
    <mergeCell ref="G351:H351"/>
    <mergeCell ref="I351:J351"/>
    <mergeCell ref="A352:D352"/>
    <mergeCell ref="E352:F352"/>
    <mergeCell ref="G352:H352"/>
    <mergeCell ref="I352:J352"/>
    <mergeCell ref="A353:D353"/>
    <mergeCell ref="E353:F353"/>
    <mergeCell ref="G353:H353"/>
    <mergeCell ref="I353:J353"/>
    <mergeCell ref="A348:D348"/>
    <mergeCell ref="E348:J348"/>
    <mergeCell ref="E349:F349"/>
    <mergeCell ref="G349:H349"/>
    <mergeCell ref="I349:J349"/>
    <mergeCell ref="A350:D350"/>
    <mergeCell ref="E350:F350"/>
    <mergeCell ref="G350:H350"/>
    <mergeCell ref="I350:J350"/>
    <mergeCell ref="A304:J304"/>
    <mergeCell ref="A305:J305"/>
    <mergeCell ref="A306:J306"/>
    <mergeCell ref="A307:J307"/>
    <mergeCell ref="A308:J341"/>
    <mergeCell ref="A343:G343"/>
    <mergeCell ref="H343:J343"/>
    <mergeCell ref="A345:J345"/>
    <mergeCell ref="A346:D346"/>
    <mergeCell ref="E346:J347"/>
    <mergeCell ref="A347:D347"/>
    <mergeCell ref="A301:D301"/>
    <mergeCell ref="E301:F301"/>
    <mergeCell ref="G301:H301"/>
    <mergeCell ref="I301:J301"/>
    <mergeCell ref="A302:D302"/>
    <mergeCell ref="E302:F302"/>
    <mergeCell ref="G302:H302"/>
    <mergeCell ref="I302:J302"/>
    <mergeCell ref="A303:D303"/>
    <mergeCell ref="E303:F303"/>
    <mergeCell ref="G303:H303"/>
    <mergeCell ref="I303:J303"/>
    <mergeCell ref="A298:D298"/>
    <mergeCell ref="E298:F298"/>
    <mergeCell ref="G298:H298"/>
    <mergeCell ref="I298:J298"/>
    <mergeCell ref="A299:D299"/>
    <mergeCell ref="E299:F299"/>
    <mergeCell ref="G299:H299"/>
    <mergeCell ref="I299:J299"/>
    <mergeCell ref="A300:D300"/>
    <mergeCell ref="E300:F300"/>
    <mergeCell ref="G300:H300"/>
    <mergeCell ref="I300:J300"/>
    <mergeCell ref="A295:D295"/>
    <mergeCell ref="E295:F295"/>
    <mergeCell ref="G295:H295"/>
    <mergeCell ref="I295:J295"/>
    <mergeCell ref="A296:D296"/>
    <mergeCell ref="E296:F296"/>
    <mergeCell ref="G296:H296"/>
    <mergeCell ref="I296:J296"/>
    <mergeCell ref="A297:D297"/>
    <mergeCell ref="E297:F297"/>
    <mergeCell ref="G297:H297"/>
    <mergeCell ref="I297:J297"/>
    <mergeCell ref="A293:D293"/>
    <mergeCell ref="E293:F293"/>
    <mergeCell ref="G293:H293"/>
    <mergeCell ref="I293:J293"/>
    <mergeCell ref="A291:D291"/>
    <mergeCell ref="E291:J291"/>
    <mergeCell ref="A294:D294"/>
    <mergeCell ref="E294:F294"/>
    <mergeCell ref="G294:H294"/>
    <mergeCell ref="I294:J294"/>
    <mergeCell ref="A191:D191"/>
    <mergeCell ref="E191:F191"/>
    <mergeCell ref="G191:H191"/>
    <mergeCell ref="E292:F292"/>
    <mergeCell ref="G292:H292"/>
    <mergeCell ref="I292:J292"/>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88:J288"/>
    <mergeCell ref="A289:D289"/>
    <mergeCell ref="E289:J290"/>
    <mergeCell ref="A290:D290"/>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3"/>
    <mergeCell ref="A286:G286"/>
    <mergeCell ref="H286:J286"/>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68:D468"/>
    <mergeCell ref="E468:F468"/>
    <mergeCell ref="G468:H468"/>
    <mergeCell ref="I468:J468"/>
    <mergeCell ref="A469:D469"/>
    <mergeCell ref="E469:F469"/>
    <mergeCell ref="G469:H469"/>
    <mergeCell ref="I469:J469"/>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67:D467"/>
    <mergeCell ref="E467:F467"/>
    <mergeCell ref="G467:H467"/>
    <mergeCell ref="I467:J467"/>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0:D530"/>
    <mergeCell ref="E530:F530"/>
    <mergeCell ref="G530:H530"/>
    <mergeCell ref="A527:D527"/>
    <mergeCell ref="E527:F527"/>
    <mergeCell ref="G527:H527"/>
    <mergeCell ref="I527:J527"/>
    <mergeCell ref="A528:D528"/>
    <mergeCell ref="E528:F528"/>
    <mergeCell ref="G528:H528"/>
    <mergeCell ref="I528:J528"/>
    <mergeCell ref="A529:D529"/>
    <mergeCell ref="E529:F529"/>
    <mergeCell ref="G529:H529"/>
    <mergeCell ref="I529:J529"/>
    <mergeCell ref="G136:H136"/>
    <mergeCell ref="I136:J136"/>
    <mergeCell ref="A103:J105"/>
    <mergeCell ref="A533:D533"/>
    <mergeCell ref="E533:F533"/>
    <mergeCell ref="G533:H533"/>
    <mergeCell ref="I533:J533"/>
    <mergeCell ref="A534:D534"/>
    <mergeCell ref="E534:F534"/>
    <mergeCell ref="G534:H534"/>
    <mergeCell ref="I534:J534"/>
    <mergeCell ref="I530:J530"/>
    <mergeCell ref="A531:D531"/>
    <mergeCell ref="E531:F531"/>
    <mergeCell ref="G531:H531"/>
    <mergeCell ref="I531:J531"/>
    <mergeCell ref="A532:D532"/>
    <mergeCell ref="E532:F532"/>
    <mergeCell ref="G532:H532"/>
    <mergeCell ref="I532:J532"/>
  </mergeCells>
  <phoneticPr fontId="2" type="noConversion"/>
  <dataValidations xWindow="807" yWindow="385" count="14">
    <dataValidation allowBlank="1" showInputMessage="1" showErrorMessage="1" error="Entries not permitted in this cell." prompt="Leave cell blank." sqref="E138:J138 E190:J190 E243:J243 E299:J299 E356:J356 E414:J414 E472:J472 E530:J530 E588:J588 E646:J646 E704:J704 E762:J762 E820:J820 E878:J878 E936:J936" xr:uid="{00000000-0002-0000-0500-000000000000}"/>
    <dataValidation type="whole" allowBlank="1" showInputMessage="1" showErrorMessage="1" error="Must enter amount in whole dollars." sqref="E132:J137 E139:F141 E184:J189 E191:F193 E237:J242 E244:F246 E293:J298 E300:F302 E350:J355 E357:F359 E408:J413 E415:F417 E466:J471 E473:F475 E524:J529 E531:F533 E582:J587 E589:F591 E640:J645 E647:F649 E698:J703 E705:F707 E756:J761 E763:F765 E814:J819 E821:F823 E872:J877 E879:F881 E930:J935 E937:F939" xr:uid="{00000000-0002-0000-0500-000001000000}">
      <formula1>0</formula1>
      <formula2>50000000</formula2>
    </dataValidation>
    <dataValidation type="whole" allowBlank="1" showInputMessage="1" showErrorMessage="1" error="Leave blank or enter amount in whole dollars." sqref="G139:J141 G191:J193 G244:J246 G300:J302 G357:J359 G415:J417 G473:J475 G531:J533 G589:J591 G647:J649 G705:J707 G763:J765 G821:J823 G879:J881 G937:J939" xr:uid="{00000000-0002-0000-0500-000002000000}">
      <formula1>0</formula1>
      <formula2>50000000</formula2>
    </dataValidation>
    <dataValidation type="textLength" allowBlank="1" showInputMessage="1" showErrorMessage="1" prompt="Leave Blank or Describe Other Expenditure. " sqref="A139:D141 A191:D193 A244:D246 A300:D302 A357:D359 A415:D417 A473:D475 A531:D533 A589:D591 A647:D649 A705:D707 A763:D765 A821:D823 A879:D881 A937:D939" xr:uid="{00000000-0002-0000-0500-000003000000}">
      <formula1>1</formula1>
      <formula2>35</formula2>
    </dataValidation>
    <dataValidation allowBlank="1" showInputMessage="1" showErrorMessage="1" error="Total is automatically calculated." prompt=" Amount Automatically Calculated. " sqref="E142:J142 E194:J194 E247:J247 E303:J303 E360:J360 E418:J418 E476:J476 E534:J534 E592:J592 E650:J650 E708:J708 E766:J766 E824:J824 E882:J882 E940:J940"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48:J348 E406:J406 E464:J464 E522:J522 E580:J580 E638:J638 E696:J696 E754:J754 E812:J812 E870:J870 E928:J928 E291:J291"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4:J405 E462:J463 E520:J521 E578:J579 E636:J637 E694:J695 E752:J753 E810:J811 E868:J869 E926:J927"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1:J805"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5:J979 A199:J226 A365:J399 A423:J457 A481:J515 A539:J573 A597:J631 A655:J689 A829:J863 A887:J921 A252:J283 A308:J341"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3:J747"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NAPA</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8"/>
      <c r="F4" s="529"/>
      <c r="G4" s="529"/>
      <c r="H4" s="529"/>
      <c r="I4" s="529"/>
      <c r="J4" s="530"/>
    </row>
    <row r="5" spans="1:10" x14ac:dyDescent="0.2">
      <c r="A5" s="497" t="s">
        <v>853</v>
      </c>
      <c r="B5" s="498"/>
      <c r="C5" s="498"/>
      <c r="D5" s="499"/>
      <c r="E5" s="531"/>
      <c r="F5" s="532"/>
      <c r="G5" s="532"/>
      <c r="H5" s="532"/>
      <c r="I5" s="532"/>
      <c r="J5" s="533"/>
    </row>
    <row r="6" spans="1:10" x14ac:dyDescent="0.2">
      <c r="A6" s="525" t="s">
        <v>808</v>
      </c>
      <c r="B6" s="526"/>
      <c r="C6" s="526"/>
      <c r="D6" s="527"/>
      <c r="E6" s="534"/>
      <c r="F6" s="535"/>
      <c r="G6" s="535"/>
      <c r="H6" s="535"/>
      <c r="I6" s="535"/>
      <c r="J6" s="536"/>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NAPA</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8"/>
      <c r="F59" s="529"/>
      <c r="G59" s="529"/>
      <c r="H59" s="529"/>
      <c r="I59" s="529"/>
      <c r="J59" s="530"/>
    </row>
    <row r="60" spans="1:10" x14ac:dyDescent="0.2">
      <c r="A60" s="497" t="s">
        <v>853</v>
      </c>
      <c r="B60" s="498"/>
      <c r="C60" s="498"/>
      <c r="D60" s="499"/>
      <c r="E60" s="531"/>
      <c r="F60" s="532"/>
      <c r="G60" s="532"/>
      <c r="H60" s="532"/>
      <c r="I60" s="532"/>
      <c r="J60" s="533"/>
    </row>
    <row r="61" spans="1:10" x14ac:dyDescent="0.2">
      <c r="A61" s="525" t="s">
        <v>808</v>
      </c>
      <c r="B61" s="526"/>
      <c r="C61" s="526"/>
      <c r="D61" s="527"/>
      <c r="E61" s="534"/>
      <c r="F61" s="535"/>
      <c r="G61" s="535"/>
      <c r="H61" s="535"/>
      <c r="I61" s="535"/>
      <c r="J61" s="536"/>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NAPA</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8"/>
      <c r="F115" s="529"/>
      <c r="G115" s="529"/>
      <c r="H115" s="529"/>
      <c r="I115" s="529"/>
      <c r="J115" s="530"/>
    </row>
    <row r="116" spans="1:10" x14ac:dyDescent="0.2">
      <c r="A116" s="497" t="s">
        <v>853</v>
      </c>
      <c r="B116" s="498"/>
      <c r="C116" s="498"/>
      <c r="D116" s="499"/>
      <c r="E116" s="531"/>
      <c r="F116" s="532"/>
      <c r="G116" s="532"/>
      <c r="H116" s="532"/>
      <c r="I116" s="532"/>
      <c r="J116" s="533"/>
    </row>
    <row r="117" spans="1:10" x14ac:dyDescent="0.2">
      <c r="A117" s="525" t="s">
        <v>808</v>
      </c>
      <c r="B117" s="526"/>
      <c r="C117" s="526"/>
      <c r="D117" s="527"/>
      <c r="E117" s="534"/>
      <c r="F117" s="535"/>
      <c r="G117" s="535"/>
      <c r="H117" s="535"/>
      <c r="I117" s="535"/>
      <c r="J117" s="536"/>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NAPA</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8"/>
      <c r="F170" s="529"/>
      <c r="G170" s="529"/>
      <c r="H170" s="529"/>
      <c r="I170" s="529"/>
      <c r="J170" s="530"/>
    </row>
    <row r="171" spans="1:10" x14ac:dyDescent="0.2">
      <c r="A171" s="497" t="s">
        <v>853</v>
      </c>
      <c r="B171" s="498"/>
      <c r="C171" s="498"/>
      <c r="D171" s="499"/>
      <c r="E171" s="531"/>
      <c r="F171" s="532"/>
      <c r="G171" s="532"/>
      <c r="H171" s="532"/>
      <c r="I171" s="532"/>
      <c r="J171" s="533"/>
    </row>
    <row r="172" spans="1:10" x14ac:dyDescent="0.2">
      <c r="A172" s="525" t="s">
        <v>808</v>
      </c>
      <c r="B172" s="526"/>
      <c r="C172" s="526"/>
      <c r="D172" s="527"/>
      <c r="E172" s="534"/>
      <c r="F172" s="535"/>
      <c r="G172" s="535"/>
      <c r="H172" s="535"/>
      <c r="I172" s="535"/>
      <c r="J172" s="536"/>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NAPA</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8"/>
      <c r="F225" s="529"/>
      <c r="G225" s="529"/>
      <c r="H225" s="529"/>
      <c r="I225" s="529"/>
      <c r="J225" s="530"/>
    </row>
    <row r="226" spans="1:10" x14ac:dyDescent="0.2">
      <c r="A226" s="497" t="s">
        <v>853</v>
      </c>
      <c r="B226" s="498"/>
      <c r="C226" s="498"/>
      <c r="D226" s="499"/>
      <c r="E226" s="531"/>
      <c r="F226" s="532"/>
      <c r="G226" s="532"/>
      <c r="H226" s="532"/>
      <c r="I226" s="532"/>
      <c r="J226" s="533"/>
    </row>
    <row r="227" spans="1:10" x14ac:dyDescent="0.2">
      <c r="A227" s="525" t="s">
        <v>808</v>
      </c>
      <c r="B227" s="526"/>
      <c r="C227" s="526"/>
      <c r="D227" s="527"/>
      <c r="E227" s="534"/>
      <c r="F227" s="535"/>
      <c r="G227" s="535"/>
      <c r="H227" s="535"/>
      <c r="I227" s="535"/>
      <c r="J227" s="536"/>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NAPA</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0"/>
      <c r="C280" s="520"/>
      <c r="D280" s="521"/>
      <c r="E280" s="528"/>
      <c r="F280" s="529"/>
      <c r="G280" s="529"/>
      <c r="H280" s="529"/>
      <c r="I280" s="529"/>
      <c r="J280" s="530"/>
    </row>
    <row r="281" spans="1:10" ht="13.15" customHeight="1" x14ac:dyDescent="0.2">
      <c r="A281" s="497" t="s">
        <v>853</v>
      </c>
      <c r="B281" s="498"/>
      <c r="C281" s="498"/>
      <c r="D281" s="499"/>
      <c r="E281" s="531"/>
      <c r="F281" s="532"/>
      <c r="G281" s="532"/>
      <c r="H281" s="532"/>
      <c r="I281" s="532"/>
      <c r="J281" s="533"/>
    </row>
    <row r="282" spans="1:10" x14ac:dyDescent="0.2">
      <c r="A282" s="522" t="s">
        <v>808</v>
      </c>
      <c r="B282" s="523"/>
      <c r="C282" s="523"/>
      <c r="D282" s="524"/>
      <c r="E282" s="473"/>
      <c r="F282" s="474"/>
      <c r="G282" s="474"/>
      <c r="H282" s="474"/>
      <c r="I282" s="474"/>
      <c r="J282" s="475"/>
    </row>
    <row r="283" spans="1:10" ht="13.15" customHeight="1" x14ac:dyDescent="0.2">
      <c r="A283" s="58"/>
      <c r="B283" s="59"/>
      <c r="C283" s="59"/>
      <c r="D283" s="59"/>
      <c r="E283" s="543" t="s">
        <v>535</v>
      </c>
      <c r="F283" s="543"/>
      <c r="G283" s="543" t="s">
        <v>533</v>
      </c>
      <c r="H283" s="543"/>
      <c r="I283" s="544" t="s">
        <v>849</v>
      </c>
      <c r="J283" s="545"/>
    </row>
    <row r="284" spans="1:10" x14ac:dyDescent="0.2">
      <c r="A284" s="443" t="s">
        <v>527</v>
      </c>
      <c r="B284" s="444"/>
      <c r="C284" s="444"/>
      <c r="D284" s="445"/>
      <c r="E284" s="546"/>
      <c r="F284" s="547"/>
      <c r="G284" s="546"/>
      <c r="H284" s="547"/>
      <c r="I284" s="548"/>
      <c r="J284" s="549"/>
    </row>
    <row r="285" spans="1:10" x14ac:dyDescent="0.2">
      <c r="A285" s="447" t="s">
        <v>528</v>
      </c>
      <c r="B285" s="448"/>
      <c r="C285" s="448"/>
      <c r="D285" s="449"/>
      <c r="E285" s="541"/>
      <c r="F285" s="542"/>
      <c r="G285" s="539"/>
      <c r="H285" s="540"/>
      <c r="I285" s="537"/>
      <c r="J285" s="538"/>
    </row>
    <row r="286" spans="1:10" x14ac:dyDescent="0.2">
      <c r="A286" s="443" t="s">
        <v>529</v>
      </c>
      <c r="B286" s="444"/>
      <c r="C286" s="444"/>
      <c r="D286" s="445"/>
      <c r="E286" s="546"/>
      <c r="F286" s="547"/>
      <c r="G286" s="546"/>
      <c r="H286" s="547"/>
      <c r="I286" s="548"/>
      <c r="J286" s="549"/>
    </row>
    <row r="287" spans="1:10" x14ac:dyDescent="0.2">
      <c r="A287" s="447" t="s">
        <v>530</v>
      </c>
      <c r="B287" s="448"/>
      <c r="C287" s="448"/>
      <c r="D287" s="449"/>
      <c r="E287" s="541"/>
      <c r="F287" s="542"/>
      <c r="G287" s="539"/>
      <c r="H287" s="540"/>
      <c r="I287" s="537"/>
      <c r="J287" s="538"/>
    </row>
    <row r="288" spans="1:10" x14ac:dyDescent="0.2">
      <c r="A288" s="443" t="s">
        <v>531</v>
      </c>
      <c r="B288" s="444"/>
      <c r="C288" s="444"/>
      <c r="D288" s="445"/>
      <c r="E288" s="546"/>
      <c r="F288" s="547"/>
      <c r="G288" s="546"/>
      <c r="H288" s="547"/>
      <c r="I288" s="548"/>
      <c r="J288" s="549"/>
    </row>
    <row r="289" spans="1:10" x14ac:dyDescent="0.2">
      <c r="A289" s="447" t="s">
        <v>532</v>
      </c>
      <c r="B289" s="448"/>
      <c r="C289" s="448"/>
      <c r="D289" s="449"/>
      <c r="E289" s="541"/>
      <c r="F289" s="542"/>
      <c r="G289" s="539"/>
      <c r="H289" s="540"/>
      <c r="I289" s="537"/>
      <c r="J289" s="538"/>
    </row>
    <row r="290" spans="1:10" x14ac:dyDescent="0.2">
      <c r="A290" s="443" t="s">
        <v>537</v>
      </c>
      <c r="B290" s="444"/>
      <c r="C290" s="444"/>
      <c r="D290" s="445"/>
      <c r="E290" s="550"/>
      <c r="F290" s="551"/>
      <c r="G290" s="550"/>
      <c r="H290" s="551"/>
      <c r="I290" s="552"/>
      <c r="J290" s="553"/>
    </row>
    <row r="291" spans="1:10" x14ac:dyDescent="0.2">
      <c r="A291" s="431"/>
      <c r="B291" s="432"/>
      <c r="C291" s="432"/>
      <c r="D291" s="433"/>
      <c r="E291" s="541"/>
      <c r="F291" s="542"/>
      <c r="G291" s="539"/>
      <c r="H291" s="540"/>
      <c r="I291" s="539"/>
      <c r="J291" s="540"/>
    </row>
    <row r="292" spans="1:10" x14ac:dyDescent="0.2">
      <c r="A292" s="431"/>
      <c r="B292" s="432"/>
      <c r="C292" s="432"/>
      <c r="D292" s="433"/>
      <c r="E292" s="541"/>
      <c r="F292" s="542"/>
      <c r="G292" s="539"/>
      <c r="H292" s="540"/>
      <c r="I292" s="539"/>
      <c r="J292" s="540"/>
    </row>
    <row r="293" spans="1:10" x14ac:dyDescent="0.2">
      <c r="A293" s="431"/>
      <c r="B293" s="432"/>
      <c r="C293" s="432"/>
      <c r="D293" s="433"/>
      <c r="E293" s="541"/>
      <c r="F293" s="542"/>
      <c r="G293" s="539"/>
      <c r="H293" s="540"/>
      <c r="I293" s="539"/>
      <c r="J293" s="540"/>
    </row>
    <row r="294" spans="1:10" x14ac:dyDescent="0.2">
      <c r="A294" s="436" t="s">
        <v>534</v>
      </c>
      <c r="B294" s="437"/>
      <c r="C294" s="437"/>
      <c r="D294" s="438"/>
      <c r="E294" s="560">
        <f>SUM(E284:E293)</f>
        <v>0</v>
      </c>
      <c r="F294" s="561"/>
      <c r="G294" s="560">
        <f>SUM(G284:G293)</f>
        <v>0</v>
      </c>
      <c r="H294" s="561"/>
      <c r="I294" s="560">
        <f>SUM(I284:I293)</f>
        <v>0</v>
      </c>
      <c r="J294" s="561"/>
    </row>
    <row r="295" spans="1:10" ht="13.15" customHeight="1" x14ac:dyDescent="0.2">
      <c r="A295" s="488" t="s">
        <v>861</v>
      </c>
      <c r="B295" s="554"/>
      <c r="C295" s="554"/>
      <c r="D295" s="554"/>
      <c r="E295" s="554"/>
      <c r="F295" s="554"/>
      <c r="G295" s="554"/>
      <c r="H295" s="554"/>
      <c r="I295" s="554"/>
      <c r="J295" s="555"/>
    </row>
    <row r="296" spans="1:10" ht="13.15" customHeight="1" x14ac:dyDescent="0.2">
      <c r="A296" s="491" t="s">
        <v>862</v>
      </c>
      <c r="B296" s="556"/>
      <c r="C296" s="556"/>
      <c r="D296" s="556"/>
      <c r="E296" s="556"/>
      <c r="F296" s="556"/>
      <c r="G296" s="556"/>
      <c r="H296" s="556"/>
      <c r="I296" s="556"/>
      <c r="J296" s="557"/>
    </row>
    <row r="297" spans="1:10" ht="13.15" customHeight="1" x14ac:dyDescent="0.2">
      <c r="A297" s="491" t="s">
        <v>863</v>
      </c>
      <c r="B297" s="556"/>
      <c r="C297" s="556"/>
      <c r="D297" s="556"/>
      <c r="E297" s="556"/>
      <c r="F297" s="556"/>
      <c r="G297" s="556"/>
      <c r="H297" s="556"/>
      <c r="I297" s="556"/>
      <c r="J297" s="557"/>
    </row>
    <row r="298" spans="1:10" ht="13.15" customHeight="1" x14ac:dyDescent="0.2">
      <c r="A298" s="494" t="s">
        <v>864</v>
      </c>
      <c r="B298" s="558"/>
      <c r="C298" s="558"/>
      <c r="D298" s="558"/>
      <c r="E298" s="558"/>
      <c r="F298" s="558"/>
      <c r="G298" s="558"/>
      <c r="H298" s="558"/>
      <c r="I298" s="558"/>
      <c r="J298" s="559"/>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NAPA</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0"/>
      <c r="C333" s="520"/>
      <c r="D333" s="521"/>
      <c r="E333" s="528"/>
      <c r="F333" s="529"/>
      <c r="G333" s="529"/>
      <c r="H333" s="529"/>
      <c r="I333" s="529"/>
      <c r="J333" s="530"/>
    </row>
    <row r="334" spans="1:10" ht="13.15" customHeight="1" x14ac:dyDescent="0.2">
      <c r="A334" s="497" t="s">
        <v>853</v>
      </c>
      <c r="B334" s="498"/>
      <c r="C334" s="498"/>
      <c r="D334" s="499"/>
      <c r="E334" s="531"/>
      <c r="F334" s="532"/>
      <c r="G334" s="532"/>
      <c r="H334" s="532"/>
      <c r="I334" s="532"/>
      <c r="J334" s="533"/>
    </row>
    <row r="335" spans="1:10" x14ac:dyDescent="0.2">
      <c r="A335" s="522" t="s">
        <v>808</v>
      </c>
      <c r="B335" s="523"/>
      <c r="C335" s="523"/>
      <c r="D335" s="524"/>
      <c r="E335" s="473"/>
      <c r="F335" s="474"/>
      <c r="G335" s="474"/>
      <c r="H335" s="474"/>
      <c r="I335" s="474"/>
      <c r="J335" s="475"/>
    </row>
    <row r="336" spans="1:10" ht="13.15" customHeight="1" x14ac:dyDescent="0.2">
      <c r="A336" s="58"/>
      <c r="B336" s="59"/>
      <c r="C336" s="59"/>
      <c r="D336" s="59"/>
      <c r="E336" s="543" t="s">
        <v>535</v>
      </c>
      <c r="F336" s="543"/>
      <c r="G336" s="543" t="s">
        <v>533</v>
      </c>
      <c r="H336" s="543"/>
      <c r="I336" s="544" t="s">
        <v>849</v>
      </c>
      <c r="J336" s="545"/>
    </row>
    <row r="337" spans="1:10" x14ac:dyDescent="0.2">
      <c r="A337" s="443" t="s">
        <v>527</v>
      </c>
      <c r="B337" s="444"/>
      <c r="C337" s="444"/>
      <c r="D337" s="445"/>
      <c r="E337" s="546"/>
      <c r="F337" s="547"/>
      <c r="G337" s="546"/>
      <c r="H337" s="547"/>
      <c r="I337" s="548"/>
      <c r="J337" s="549"/>
    </row>
    <row r="338" spans="1:10" x14ac:dyDescent="0.2">
      <c r="A338" s="447" t="s">
        <v>528</v>
      </c>
      <c r="B338" s="448"/>
      <c r="C338" s="448"/>
      <c r="D338" s="449"/>
      <c r="E338" s="541"/>
      <c r="F338" s="542"/>
      <c r="G338" s="539"/>
      <c r="H338" s="540"/>
      <c r="I338" s="537"/>
      <c r="J338" s="538"/>
    </row>
    <row r="339" spans="1:10" x14ac:dyDescent="0.2">
      <c r="A339" s="443" t="s">
        <v>529</v>
      </c>
      <c r="B339" s="444"/>
      <c r="C339" s="444"/>
      <c r="D339" s="445"/>
      <c r="E339" s="546"/>
      <c r="F339" s="547"/>
      <c r="G339" s="546"/>
      <c r="H339" s="547"/>
      <c r="I339" s="548"/>
      <c r="J339" s="549"/>
    </row>
    <row r="340" spans="1:10" x14ac:dyDescent="0.2">
      <c r="A340" s="447" t="s">
        <v>530</v>
      </c>
      <c r="B340" s="448"/>
      <c r="C340" s="448"/>
      <c r="D340" s="449"/>
      <c r="E340" s="541"/>
      <c r="F340" s="542"/>
      <c r="G340" s="539"/>
      <c r="H340" s="540"/>
      <c r="I340" s="537"/>
      <c r="J340" s="538"/>
    </row>
    <row r="341" spans="1:10" x14ac:dyDescent="0.2">
      <c r="A341" s="443" t="s">
        <v>531</v>
      </c>
      <c r="B341" s="444"/>
      <c r="C341" s="444"/>
      <c r="D341" s="445"/>
      <c r="E341" s="546"/>
      <c r="F341" s="547"/>
      <c r="G341" s="546"/>
      <c r="H341" s="547"/>
      <c r="I341" s="548"/>
      <c r="J341" s="549"/>
    </row>
    <row r="342" spans="1:10" x14ac:dyDescent="0.2">
      <c r="A342" s="447" t="s">
        <v>532</v>
      </c>
      <c r="B342" s="448"/>
      <c r="C342" s="448"/>
      <c r="D342" s="449"/>
      <c r="E342" s="541"/>
      <c r="F342" s="542"/>
      <c r="G342" s="539"/>
      <c r="H342" s="540"/>
      <c r="I342" s="537"/>
      <c r="J342" s="538"/>
    </row>
    <row r="343" spans="1:10" x14ac:dyDescent="0.2">
      <c r="A343" s="443" t="s">
        <v>537</v>
      </c>
      <c r="B343" s="444"/>
      <c r="C343" s="444"/>
      <c r="D343" s="445"/>
      <c r="E343" s="550"/>
      <c r="F343" s="551"/>
      <c r="G343" s="550"/>
      <c r="H343" s="551"/>
      <c r="I343" s="552"/>
      <c r="J343" s="553"/>
    </row>
    <row r="344" spans="1:10" x14ac:dyDescent="0.2">
      <c r="A344" s="431"/>
      <c r="B344" s="432"/>
      <c r="C344" s="432"/>
      <c r="D344" s="433"/>
      <c r="E344" s="541"/>
      <c r="F344" s="542"/>
      <c r="G344" s="539"/>
      <c r="H344" s="540"/>
      <c r="I344" s="539"/>
      <c r="J344" s="540"/>
    </row>
    <row r="345" spans="1:10" x14ac:dyDescent="0.2">
      <c r="A345" s="431"/>
      <c r="B345" s="432"/>
      <c r="C345" s="432"/>
      <c r="D345" s="433"/>
      <c r="E345" s="541"/>
      <c r="F345" s="542"/>
      <c r="G345" s="539"/>
      <c r="H345" s="540"/>
      <c r="I345" s="539"/>
      <c r="J345" s="540"/>
    </row>
    <row r="346" spans="1:10" x14ac:dyDescent="0.2">
      <c r="A346" s="431"/>
      <c r="B346" s="432"/>
      <c r="C346" s="432"/>
      <c r="D346" s="433"/>
      <c r="E346" s="541"/>
      <c r="F346" s="542"/>
      <c r="G346" s="539"/>
      <c r="H346" s="540"/>
      <c r="I346" s="539"/>
      <c r="J346" s="540"/>
    </row>
    <row r="347" spans="1:10" x14ac:dyDescent="0.2">
      <c r="A347" s="436" t="s">
        <v>534</v>
      </c>
      <c r="B347" s="437"/>
      <c r="C347" s="437"/>
      <c r="D347" s="438"/>
      <c r="E347" s="560">
        <f>SUM(E337:E346)</f>
        <v>0</v>
      </c>
      <c r="F347" s="561"/>
      <c r="G347" s="560">
        <f>SUM(G337:G346)</f>
        <v>0</v>
      </c>
      <c r="H347" s="561"/>
      <c r="I347" s="560">
        <f>SUM(I337:I346)</f>
        <v>0</v>
      </c>
      <c r="J347" s="561"/>
    </row>
    <row r="348" spans="1:10" ht="13.15" customHeight="1" x14ac:dyDescent="0.2">
      <c r="A348" s="488" t="s">
        <v>861</v>
      </c>
      <c r="B348" s="554"/>
      <c r="C348" s="554"/>
      <c r="D348" s="554"/>
      <c r="E348" s="554"/>
      <c r="F348" s="554"/>
      <c r="G348" s="554"/>
      <c r="H348" s="554"/>
      <c r="I348" s="554"/>
      <c r="J348" s="555"/>
    </row>
    <row r="349" spans="1:10" ht="13.15" customHeight="1" x14ac:dyDescent="0.2">
      <c r="A349" s="491" t="s">
        <v>862</v>
      </c>
      <c r="B349" s="556"/>
      <c r="C349" s="556"/>
      <c r="D349" s="556"/>
      <c r="E349" s="556"/>
      <c r="F349" s="556"/>
      <c r="G349" s="556"/>
      <c r="H349" s="556"/>
      <c r="I349" s="556"/>
      <c r="J349" s="557"/>
    </row>
    <row r="350" spans="1:10" ht="13.15" customHeight="1" x14ac:dyDescent="0.2">
      <c r="A350" s="491" t="s">
        <v>863</v>
      </c>
      <c r="B350" s="556"/>
      <c r="C350" s="556"/>
      <c r="D350" s="556"/>
      <c r="E350" s="556"/>
      <c r="F350" s="556"/>
      <c r="G350" s="556"/>
      <c r="H350" s="556"/>
      <c r="I350" s="556"/>
      <c r="J350" s="557"/>
    </row>
    <row r="351" spans="1:10" ht="13.15" customHeight="1" x14ac:dyDescent="0.2">
      <c r="A351" s="494" t="s">
        <v>864</v>
      </c>
      <c r="B351" s="558"/>
      <c r="C351" s="558"/>
      <c r="D351" s="558"/>
      <c r="E351" s="558"/>
      <c r="F351" s="558"/>
      <c r="G351" s="558"/>
      <c r="H351" s="558"/>
      <c r="I351" s="558"/>
      <c r="J351" s="559"/>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NAPA</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0"/>
      <c r="C387" s="520"/>
      <c r="D387" s="521"/>
      <c r="E387" s="528"/>
      <c r="F387" s="529"/>
      <c r="G387" s="529"/>
      <c r="H387" s="529"/>
      <c r="I387" s="529"/>
      <c r="J387" s="530"/>
    </row>
    <row r="388" spans="1:10" ht="13.15" customHeight="1" x14ac:dyDescent="0.2">
      <c r="A388" s="497" t="s">
        <v>853</v>
      </c>
      <c r="B388" s="498"/>
      <c r="C388" s="498"/>
      <c r="D388" s="499"/>
      <c r="E388" s="531"/>
      <c r="F388" s="532"/>
      <c r="G388" s="532"/>
      <c r="H388" s="532"/>
      <c r="I388" s="532"/>
      <c r="J388" s="533"/>
    </row>
    <row r="389" spans="1:10" x14ac:dyDescent="0.2">
      <c r="A389" s="522" t="s">
        <v>808</v>
      </c>
      <c r="B389" s="523"/>
      <c r="C389" s="523"/>
      <c r="D389" s="524"/>
      <c r="E389" s="473"/>
      <c r="F389" s="474"/>
      <c r="G389" s="474"/>
      <c r="H389" s="474"/>
      <c r="I389" s="474"/>
      <c r="J389" s="475"/>
    </row>
    <row r="390" spans="1:10" ht="13.15" customHeight="1" x14ac:dyDescent="0.2">
      <c r="A390" s="58"/>
      <c r="B390" s="59"/>
      <c r="C390" s="59"/>
      <c r="D390" s="59"/>
      <c r="E390" s="543" t="s">
        <v>535</v>
      </c>
      <c r="F390" s="543"/>
      <c r="G390" s="543" t="s">
        <v>533</v>
      </c>
      <c r="H390" s="543"/>
      <c r="I390" s="544" t="s">
        <v>849</v>
      </c>
      <c r="J390" s="545"/>
    </row>
    <row r="391" spans="1:10" x14ac:dyDescent="0.2">
      <c r="A391" s="443" t="s">
        <v>527</v>
      </c>
      <c r="B391" s="444"/>
      <c r="C391" s="444"/>
      <c r="D391" s="445"/>
      <c r="E391" s="546"/>
      <c r="F391" s="547"/>
      <c r="G391" s="546"/>
      <c r="H391" s="547"/>
      <c r="I391" s="548"/>
      <c r="J391" s="549"/>
    </row>
    <row r="392" spans="1:10" x14ac:dyDescent="0.2">
      <c r="A392" s="447" t="s">
        <v>528</v>
      </c>
      <c r="B392" s="448"/>
      <c r="C392" s="448"/>
      <c r="D392" s="449"/>
      <c r="E392" s="541"/>
      <c r="F392" s="542"/>
      <c r="G392" s="539"/>
      <c r="H392" s="540"/>
      <c r="I392" s="537"/>
      <c r="J392" s="538"/>
    </row>
    <row r="393" spans="1:10" x14ac:dyDescent="0.2">
      <c r="A393" s="443" t="s">
        <v>529</v>
      </c>
      <c r="B393" s="444"/>
      <c r="C393" s="444"/>
      <c r="D393" s="445"/>
      <c r="E393" s="546"/>
      <c r="F393" s="547"/>
      <c r="G393" s="546"/>
      <c r="H393" s="547"/>
      <c r="I393" s="548"/>
      <c r="J393" s="549"/>
    </row>
    <row r="394" spans="1:10" x14ac:dyDescent="0.2">
      <c r="A394" s="447" t="s">
        <v>530</v>
      </c>
      <c r="B394" s="448"/>
      <c r="C394" s="448"/>
      <c r="D394" s="449"/>
      <c r="E394" s="541"/>
      <c r="F394" s="542"/>
      <c r="G394" s="539"/>
      <c r="H394" s="540"/>
      <c r="I394" s="537"/>
      <c r="J394" s="538"/>
    </row>
    <row r="395" spans="1:10" x14ac:dyDescent="0.2">
      <c r="A395" s="443" t="s">
        <v>531</v>
      </c>
      <c r="B395" s="444"/>
      <c r="C395" s="444"/>
      <c r="D395" s="445"/>
      <c r="E395" s="546"/>
      <c r="F395" s="547"/>
      <c r="G395" s="546"/>
      <c r="H395" s="547"/>
      <c r="I395" s="548"/>
      <c r="J395" s="549"/>
    </row>
    <row r="396" spans="1:10" x14ac:dyDescent="0.2">
      <c r="A396" s="447" t="s">
        <v>532</v>
      </c>
      <c r="B396" s="448"/>
      <c r="C396" s="448"/>
      <c r="D396" s="449"/>
      <c r="E396" s="541"/>
      <c r="F396" s="542"/>
      <c r="G396" s="539"/>
      <c r="H396" s="540"/>
      <c r="I396" s="537"/>
      <c r="J396" s="538"/>
    </row>
    <row r="397" spans="1:10" x14ac:dyDescent="0.2">
      <c r="A397" s="443" t="s">
        <v>537</v>
      </c>
      <c r="B397" s="444"/>
      <c r="C397" s="444"/>
      <c r="D397" s="445"/>
      <c r="E397" s="550"/>
      <c r="F397" s="551"/>
      <c r="G397" s="550"/>
      <c r="H397" s="551"/>
      <c r="I397" s="552"/>
      <c r="J397" s="553"/>
    </row>
    <row r="398" spans="1:10" x14ac:dyDescent="0.2">
      <c r="A398" s="431"/>
      <c r="B398" s="432"/>
      <c r="C398" s="432"/>
      <c r="D398" s="433"/>
      <c r="E398" s="541"/>
      <c r="F398" s="542"/>
      <c r="G398" s="539"/>
      <c r="H398" s="540"/>
      <c r="I398" s="539"/>
      <c r="J398" s="540"/>
    </row>
    <row r="399" spans="1:10" x14ac:dyDescent="0.2">
      <c r="A399" s="431"/>
      <c r="B399" s="432"/>
      <c r="C399" s="432"/>
      <c r="D399" s="433"/>
      <c r="E399" s="541"/>
      <c r="F399" s="542"/>
      <c r="G399" s="539"/>
      <c r="H399" s="540"/>
      <c r="I399" s="539"/>
      <c r="J399" s="540"/>
    </row>
    <row r="400" spans="1:10" x14ac:dyDescent="0.2">
      <c r="A400" s="431"/>
      <c r="B400" s="432"/>
      <c r="C400" s="432"/>
      <c r="D400" s="433"/>
      <c r="E400" s="541"/>
      <c r="F400" s="542"/>
      <c r="G400" s="539"/>
      <c r="H400" s="540"/>
      <c r="I400" s="539"/>
      <c r="J400" s="540"/>
    </row>
    <row r="401" spans="1:10" x14ac:dyDescent="0.2">
      <c r="A401" s="436" t="s">
        <v>534</v>
      </c>
      <c r="B401" s="437"/>
      <c r="C401" s="437"/>
      <c r="D401" s="438"/>
      <c r="E401" s="560">
        <f>SUM(E391:E400)</f>
        <v>0</v>
      </c>
      <c r="F401" s="561"/>
      <c r="G401" s="560">
        <f>SUM(G391:G400)</f>
        <v>0</v>
      </c>
      <c r="H401" s="561"/>
      <c r="I401" s="560">
        <f>SUM(I391:I400)</f>
        <v>0</v>
      </c>
      <c r="J401" s="561"/>
    </row>
    <row r="402" spans="1:10" ht="13.15" customHeight="1" x14ac:dyDescent="0.2">
      <c r="A402" s="488" t="s">
        <v>861</v>
      </c>
      <c r="B402" s="554"/>
      <c r="C402" s="554"/>
      <c r="D402" s="554"/>
      <c r="E402" s="554"/>
      <c r="F402" s="554"/>
      <c r="G402" s="554"/>
      <c r="H402" s="554"/>
      <c r="I402" s="554"/>
      <c r="J402" s="555"/>
    </row>
    <row r="403" spans="1:10" ht="13.15" customHeight="1" x14ac:dyDescent="0.2">
      <c r="A403" s="491" t="s">
        <v>862</v>
      </c>
      <c r="B403" s="556"/>
      <c r="C403" s="556"/>
      <c r="D403" s="556"/>
      <c r="E403" s="556"/>
      <c r="F403" s="556"/>
      <c r="G403" s="556"/>
      <c r="H403" s="556"/>
      <c r="I403" s="556"/>
      <c r="J403" s="557"/>
    </row>
    <row r="404" spans="1:10" ht="13.15" customHeight="1" x14ac:dyDescent="0.2">
      <c r="A404" s="491" t="s">
        <v>863</v>
      </c>
      <c r="B404" s="556"/>
      <c r="C404" s="556"/>
      <c r="D404" s="556"/>
      <c r="E404" s="556"/>
      <c r="F404" s="556"/>
      <c r="G404" s="556"/>
      <c r="H404" s="556"/>
      <c r="I404" s="556"/>
      <c r="J404" s="557"/>
    </row>
    <row r="405" spans="1:10" ht="13.15" customHeight="1" x14ac:dyDescent="0.2">
      <c r="A405" s="494" t="s">
        <v>864</v>
      </c>
      <c r="B405" s="558"/>
      <c r="C405" s="558"/>
      <c r="D405" s="558"/>
      <c r="E405" s="558"/>
      <c r="F405" s="558"/>
      <c r="G405" s="558"/>
      <c r="H405" s="558"/>
      <c r="I405" s="558"/>
      <c r="J405" s="559"/>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NAPA</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0"/>
      <c r="C441" s="520"/>
      <c r="D441" s="521"/>
      <c r="E441" s="528"/>
      <c r="F441" s="529"/>
      <c r="G441" s="529"/>
      <c r="H441" s="529"/>
      <c r="I441" s="529"/>
      <c r="J441" s="530"/>
    </row>
    <row r="442" spans="1:10" ht="13.15" customHeight="1" x14ac:dyDescent="0.2">
      <c r="A442" s="497" t="s">
        <v>853</v>
      </c>
      <c r="B442" s="498"/>
      <c r="C442" s="498"/>
      <c r="D442" s="499"/>
      <c r="E442" s="531"/>
      <c r="F442" s="532"/>
      <c r="G442" s="532"/>
      <c r="H442" s="532"/>
      <c r="I442" s="532"/>
      <c r="J442" s="533"/>
    </row>
    <row r="443" spans="1:10" x14ac:dyDescent="0.2">
      <c r="A443" s="522" t="s">
        <v>808</v>
      </c>
      <c r="B443" s="523"/>
      <c r="C443" s="523"/>
      <c r="D443" s="524"/>
      <c r="E443" s="473"/>
      <c r="F443" s="474"/>
      <c r="G443" s="474"/>
      <c r="H443" s="474"/>
      <c r="I443" s="474"/>
      <c r="J443" s="475"/>
    </row>
    <row r="444" spans="1:10" ht="13.15" customHeight="1" x14ac:dyDescent="0.2">
      <c r="A444" s="58"/>
      <c r="B444" s="59"/>
      <c r="C444" s="59"/>
      <c r="D444" s="59"/>
      <c r="E444" s="543" t="s">
        <v>535</v>
      </c>
      <c r="F444" s="543"/>
      <c r="G444" s="543" t="s">
        <v>533</v>
      </c>
      <c r="H444" s="543"/>
      <c r="I444" s="544" t="s">
        <v>849</v>
      </c>
      <c r="J444" s="545"/>
    </row>
    <row r="445" spans="1:10" x14ac:dyDescent="0.2">
      <c r="A445" s="443" t="s">
        <v>527</v>
      </c>
      <c r="B445" s="444"/>
      <c r="C445" s="444"/>
      <c r="D445" s="445"/>
      <c r="E445" s="546"/>
      <c r="F445" s="547"/>
      <c r="G445" s="546"/>
      <c r="H445" s="547"/>
      <c r="I445" s="548"/>
      <c r="J445" s="549"/>
    </row>
    <row r="446" spans="1:10" x14ac:dyDescent="0.2">
      <c r="A446" s="447" t="s">
        <v>528</v>
      </c>
      <c r="B446" s="448"/>
      <c r="C446" s="448"/>
      <c r="D446" s="449"/>
      <c r="E446" s="541"/>
      <c r="F446" s="542"/>
      <c r="G446" s="539"/>
      <c r="H446" s="540"/>
      <c r="I446" s="537"/>
      <c r="J446" s="538"/>
    </row>
    <row r="447" spans="1:10" x14ac:dyDescent="0.2">
      <c r="A447" s="443" t="s">
        <v>529</v>
      </c>
      <c r="B447" s="444"/>
      <c r="C447" s="444"/>
      <c r="D447" s="445"/>
      <c r="E447" s="546"/>
      <c r="F447" s="547"/>
      <c r="G447" s="546"/>
      <c r="H447" s="547"/>
      <c r="I447" s="548"/>
      <c r="J447" s="549"/>
    </row>
    <row r="448" spans="1:10" x14ac:dyDescent="0.2">
      <c r="A448" s="447" t="s">
        <v>530</v>
      </c>
      <c r="B448" s="448"/>
      <c r="C448" s="448"/>
      <c r="D448" s="449"/>
      <c r="E448" s="541"/>
      <c r="F448" s="542"/>
      <c r="G448" s="539"/>
      <c r="H448" s="540"/>
      <c r="I448" s="537"/>
      <c r="J448" s="538"/>
    </row>
    <row r="449" spans="1:10" x14ac:dyDescent="0.2">
      <c r="A449" s="443" t="s">
        <v>531</v>
      </c>
      <c r="B449" s="444"/>
      <c r="C449" s="444"/>
      <c r="D449" s="445"/>
      <c r="E449" s="546"/>
      <c r="F449" s="547"/>
      <c r="G449" s="546"/>
      <c r="H449" s="547"/>
      <c r="I449" s="548"/>
      <c r="J449" s="549"/>
    </row>
    <row r="450" spans="1:10" x14ac:dyDescent="0.2">
      <c r="A450" s="447" t="s">
        <v>532</v>
      </c>
      <c r="B450" s="448"/>
      <c r="C450" s="448"/>
      <c r="D450" s="449"/>
      <c r="E450" s="541"/>
      <c r="F450" s="542"/>
      <c r="G450" s="539"/>
      <c r="H450" s="540"/>
      <c r="I450" s="537"/>
      <c r="J450" s="538"/>
    </row>
    <row r="451" spans="1:10" x14ac:dyDescent="0.2">
      <c r="A451" s="443" t="s">
        <v>537</v>
      </c>
      <c r="B451" s="444"/>
      <c r="C451" s="444"/>
      <c r="D451" s="445"/>
      <c r="E451" s="550"/>
      <c r="F451" s="551"/>
      <c r="G451" s="550"/>
      <c r="H451" s="551"/>
      <c r="I451" s="552"/>
      <c r="J451" s="553"/>
    </row>
    <row r="452" spans="1:10" x14ac:dyDescent="0.2">
      <c r="A452" s="431"/>
      <c r="B452" s="432"/>
      <c r="C452" s="432"/>
      <c r="D452" s="433"/>
      <c r="E452" s="541"/>
      <c r="F452" s="542"/>
      <c r="G452" s="539"/>
      <c r="H452" s="540"/>
      <c r="I452" s="539"/>
      <c r="J452" s="540"/>
    </row>
    <row r="453" spans="1:10" x14ac:dyDescent="0.2">
      <c r="A453" s="431"/>
      <c r="B453" s="432"/>
      <c r="C453" s="432"/>
      <c r="D453" s="433"/>
      <c r="E453" s="541"/>
      <c r="F453" s="542"/>
      <c r="G453" s="539"/>
      <c r="H453" s="540"/>
      <c r="I453" s="539"/>
      <c r="J453" s="540"/>
    </row>
    <row r="454" spans="1:10" x14ac:dyDescent="0.2">
      <c r="A454" s="431"/>
      <c r="B454" s="432"/>
      <c r="C454" s="432"/>
      <c r="D454" s="433"/>
      <c r="E454" s="541"/>
      <c r="F454" s="542"/>
      <c r="G454" s="539"/>
      <c r="H454" s="540"/>
      <c r="I454" s="539"/>
      <c r="J454" s="540"/>
    </row>
    <row r="455" spans="1:10" x14ac:dyDescent="0.2">
      <c r="A455" s="436" t="s">
        <v>534</v>
      </c>
      <c r="B455" s="437"/>
      <c r="C455" s="437"/>
      <c r="D455" s="438"/>
      <c r="E455" s="560">
        <f>SUM(E445:E454)</f>
        <v>0</v>
      </c>
      <c r="F455" s="561"/>
      <c r="G455" s="560">
        <f>SUM(G445:G454)</f>
        <v>0</v>
      </c>
      <c r="H455" s="561"/>
      <c r="I455" s="560">
        <f>SUM(I445:I454)</f>
        <v>0</v>
      </c>
      <c r="J455" s="561"/>
    </row>
    <row r="456" spans="1:10" ht="13.15" customHeight="1" x14ac:dyDescent="0.2">
      <c r="A456" s="488" t="s">
        <v>861</v>
      </c>
      <c r="B456" s="554"/>
      <c r="C456" s="554"/>
      <c r="D456" s="554"/>
      <c r="E456" s="554"/>
      <c r="F456" s="554"/>
      <c r="G456" s="554"/>
      <c r="H456" s="554"/>
      <c r="I456" s="554"/>
      <c r="J456" s="555"/>
    </row>
    <row r="457" spans="1:10" ht="13.15" customHeight="1" x14ac:dyDescent="0.2">
      <c r="A457" s="491" t="s">
        <v>862</v>
      </c>
      <c r="B457" s="556"/>
      <c r="C457" s="556"/>
      <c r="D457" s="556"/>
      <c r="E457" s="556"/>
      <c r="F457" s="556"/>
      <c r="G457" s="556"/>
      <c r="H457" s="556"/>
      <c r="I457" s="556"/>
      <c r="J457" s="557"/>
    </row>
    <row r="458" spans="1:10" ht="13.15" customHeight="1" x14ac:dyDescent="0.2">
      <c r="A458" s="491" t="s">
        <v>863</v>
      </c>
      <c r="B458" s="556"/>
      <c r="C458" s="556"/>
      <c r="D458" s="556"/>
      <c r="E458" s="556"/>
      <c r="F458" s="556"/>
      <c r="G458" s="556"/>
      <c r="H458" s="556"/>
      <c r="I458" s="556"/>
      <c r="J458" s="557"/>
    </row>
    <row r="459" spans="1:10" ht="13.15" customHeight="1" x14ac:dyDescent="0.2">
      <c r="A459" s="494" t="s">
        <v>864</v>
      </c>
      <c r="B459" s="558"/>
      <c r="C459" s="558"/>
      <c r="D459" s="558"/>
      <c r="E459" s="558"/>
      <c r="F459" s="558"/>
      <c r="G459" s="558"/>
      <c r="H459" s="558"/>
      <c r="I459" s="558"/>
      <c r="J459" s="559"/>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NAPA</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0"/>
      <c r="C495" s="520"/>
      <c r="D495" s="521"/>
      <c r="E495" s="528"/>
      <c r="F495" s="529"/>
      <c r="G495" s="529"/>
      <c r="H495" s="529"/>
      <c r="I495" s="529"/>
      <c r="J495" s="530"/>
    </row>
    <row r="496" spans="1:10" ht="13.15" customHeight="1" x14ac:dyDescent="0.2">
      <c r="A496" s="497" t="s">
        <v>853</v>
      </c>
      <c r="B496" s="498"/>
      <c r="C496" s="498"/>
      <c r="D496" s="499"/>
      <c r="E496" s="531"/>
      <c r="F496" s="532"/>
      <c r="G496" s="532"/>
      <c r="H496" s="532"/>
      <c r="I496" s="532"/>
      <c r="J496" s="533"/>
    </row>
    <row r="497" spans="1:10" x14ac:dyDescent="0.2">
      <c r="A497" s="522" t="s">
        <v>808</v>
      </c>
      <c r="B497" s="523"/>
      <c r="C497" s="523"/>
      <c r="D497" s="524"/>
      <c r="E497" s="473"/>
      <c r="F497" s="474"/>
      <c r="G497" s="474"/>
      <c r="H497" s="474"/>
      <c r="I497" s="474"/>
      <c r="J497" s="475"/>
    </row>
    <row r="498" spans="1:10" ht="13.15" customHeight="1" x14ac:dyDescent="0.2">
      <c r="A498" s="58"/>
      <c r="B498" s="59"/>
      <c r="C498" s="59"/>
      <c r="D498" s="59"/>
      <c r="E498" s="543" t="s">
        <v>535</v>
      </c>
      <c r="F498" s="543"/>
      <c r="G498" s="543" t="s">
        <v>533</v>
      </c>
      <c r="H498" s="543"/>
      <c r="I498" s="544" t="s">
        <v>849</v>
      </c>
      <c r="J498" s="545"/>
    </row>
    <row r="499" spans="1:10" x14ac:dyDescent="0.2">
      <c r="A499" s="443" t="s">
        <v>527</v>
      </c>
      <c r="B499" s="444"/>
      <c r="C499" s="444"/>
      <c r="D499" s="445"/>
      <c r="E499" s="546"/>
      <c r="F499" s="547"/>
      <c r="G499" s="546"/>
      <c r="H499" s="547"/>
      <c r="I499" s="548"/>
      <c r="J499" s="549"/>
    </row>
    <row r="500" spans="1:10" x14ac:dyDescent="0.2">
      <c r="A500" s="447" t="s">
        <v>528</v>
      </c>
      <c r="B500" s="448"/>
      <c r="C500" s="448"/>
      <c r="D500" s="449"/>
      <c r="E500" s="541"/>
      <c r="F500" s="542"/>
      <c r="G500" s="539"/>
      <c r="H500" s="540"/>
      <c r="I500" s="537"/>
      <c r="J500" s="538"/>
    </row>
    <row r="501" spans="1:10" x14ac:dyDescent="0.2">
      <c r="A501" s="443" t="s">
        <v>529</v>
      </c>
      <c r="B501" s="444"/>
      <c r="C501" s="444"/>
      <c r="D501" s="445"/>
      <c r="E501" s="546"/>
      <c r="F501" s="547"/>
      <c r="G501" s="546"/>
      <c r="H501" s="547"/>
      <c r="I501" s="548"/>
      <c r="J501" s="549"/>
    </row>
    <row r="502" spans="1:10" x14ac:dyDescent="0.2">
      <c r="A502" s="447" t="s">
        <v>530</v>
      </c>
      <c r="B502" s="448"/>
      <c r="C502" s="448"/>
      <c r="D502" s="449"/>
      <c r="E502" s="541"/>
      <c r="F502" s="542"/>
      <c r="G502" s="539"/>
      <c r="H502" s="540"/>
      <c r="I502" s="537"/>
      <c r="J502" s="538"/>
    </row>
    <row r="503" spans="1:10" x14ac:dyDescent="0.2">
      <c r="A503" s="443" t="s">
        <v>531</v>
      </c>
      <c r="B503" s="444"/>
      <c r="C503" s="444"/>
      <c r="D503" s="445"/>
      <c r="E503" s="546"/>
      <c r="F503" s="547"/>
      <c r="G503" s="546"/>
      <c r="H503" s="547"/>
      <c r="I503" s="548"/>
      <c r="J503" s="549"/>
    </row>
    <row r="504" spans="1:10" x14ac:dyDescent="0.2">
      <c r="A504" s="447" t="s">
        <v>532</v>
      </c>
      <c r="B504" s="448"/>
      <c r="C504" s="448"/>
      <c r="D504" s="449"/>
      <c r="E504" s="541"/>
      <c r="F504" s="542"/>
      <c r="G504" s="539"/>
      <c r="H504" s="540"/>
      <c r="I504" s="537"/>
      <c r="J504" s="538"/>
    </row>
    <row r="505" spans="1:10" x14ac:dyDescent="0.2">
      <c r="A505" s="443" t="s">
        <v>537</v>
      </c>
      <c r="B505" s="444"/>
      <c r="C505" s="444"/>
      <c r="D505" s="445"/>
      <c r="E505" s="550"/>
      <c r="F505" s="551"/>
      <c r="G505" s="550"/>
      <c r="H505" s="551"/>
      <c r="I505" s="552"/>
      <c r="J505" s="553"/>
    </row>
    <row r="506" spans="1:10" x14ac:dyDescent="0.2">
      <c r="A506" s="431"/>
      <c r="B506" s="432"/>
      <c r="C506" s="432"/>
      <c r="D506" s="433"/>
      <c r="E506" s="541"/>
      <c r="F506" s="542"/>
      <c r="G506" s="539"/>
      <c r="H506" s="540"/>
      <c r="I506" s="539"/>
      <c r="J506" s="540"/>
    </row>
    <row r="507" spans="1:10" x14ac:dyDescent="0.2">
      <c r="A507" s="431"/>
      <c r="B507" s="432"/>
      <c r="C507" s="432"/>
      <c r="D507" s="433"/>
      <c r="E507" s="541"/>
      <c r="F507" s="542"/>
      <c r="G507" s="539"/>
      <c r="H507" s="540"/>
      <c r="I507" s="539"/>
      <c r="J507" s="540"/>
    </row>
    <row r="508" spans="1:10" x14ac:dyDescent="0.2">
      <c r="A508" s="431"/>
      <c r="B508" s="432"/>
      <c r="C508" s="432"/>
      <c r="D508" s="433"/>
      <c r="E508" s="541"/>
      <c r="F508" s="542"/>
      <c r="G508" s="539"/>
      <c r="H508" s="540"/>
      <c r="I508" s="539"/>
      <c r="J508" s="540"/>
    </row>
    <row r="509" spans="1:10" x14ac:dyDescent="0.2">
      <c r="A509" s="436" t="s">
        <v>534</v>
      </c>
      <c r="B509" s="437"/>
      <c r="C509" s="437"/>
      <c r="D509" s="438"/>
      <c r="E509" s="560">
        <f>SUM(E499:E508)</f>
        <v>0</v>
      </c>
      <c r="F509" s="561"/>
      <c r="G509" s="560">
        <f>SUM(G499:G508)</f>
        <v>0</v>
      </c>
      <c r="H509" s="561"/>
      <c r="I509" s="560">
        <f>SUM(I499:I508)</f>
        <v>0</v>
      </c>
      <c r="J509" s="561"/>
    </row>
    <row r="510" spans="1:10" ht="13.15" customHeight="1" x14ac:dyDescent="0.2">
      <c r="A510" s="488" t="s">
        <v>861</v>
      </c>
      <c r="B510" s="554"/>
      <c r="C510" s="554"/>
      <c r="D510" s="554"/>
      <c r="E510" s="554"/>
      <c r="F510" s="554"/>
      <c r="G510" s="554"/>
      <c r="H510" s="554"/>
      <c r="I510" s="554"/>
      <c r="J510" s="555"/>
    </row>
    <row r="511" spans="1:10" ht="13.15" customHeight="1" x14ac:dyDescent="0.2">
      <c r="A511" s="491" t="s">
        <v>862</v>
      </c>
      <c r="B511" s="556"/>
      <c r="C511" s="556"/>
      <c r="D511" s="556"/>
      <c r="E511" s="556"/>
      <c r="F511" s="556"/>
      <c r="G511" s="556"/>
      <c r="H511" s="556"/>
      <c r="I511" s="556"/>
      <c r="J511" s="557"/>
    </row>
    <row r="512" spans="1:10" ht="13.15" customHeight="1" x14ac:dyDescent="0.2">
      <c r="A512" s="491" t="s">
        <v>863</v>
      </c>
      <c r="B512" s="556"/>
      <c r="C512" s="556"/>
      <c r="D512" s="556"/>
      <c r="E512" s="556"/>
      <c r="F512" s="556"/>
      <c r="G512" s="556"/>
      <c r="H512" s="556"/>
      <c r="I512" s="556"/>
      <c r="J512" s="557"/>
    </row>
    <row r="513" spans="1:10" ht="13.15" customHeight="1" x14ac:dyDescent="0.2">
      <c r="A513" s="494" t="s">
        <v>864</v>
      </c>
      <c r="B513" s="558"/>
      <c r="C513" s="558"/>
      <c r="D513" s="558"/>
      <c r="E513" s="558"/>
      <c r="F513" s="558"/>
      <c r="G513" s="558"/>
      <c r="H513" s="558"/>
      <c r="I513" s="558"/>
      <c r="J513" s="559"/>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NAPA</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0"/>
      <c r="C549" s="520"/>
      <c r="D549" s="521"/>
      <c r="E549" s="528"/>
      <c r="F549" s="529"/>
      <c r="G549" s="529"/>
      <c r="H549" s="529"/>
      <c r="I549" s="529"/>
      <c r="J549" s="530"/>
    </row>
    <row r="550" spans="1:10" ht="13.15" customHeight="1" x14ac:dyDescent="0.2">
      <c r="A550" s="497" t="s">
        <v>853</v>
      </c>
      <c r="B550" s="498"/>
      <c r="C550" s="498"/>
      <c r="D550" s="499"/>
      <c r="E550" s="531"/>
      <c r="F550" s="532"/>
      <c r="G550" s="532"/>
      <c r="H550" s="532"/>
      <c r="I550" s="532"/>
      <c r="J550" s="533"/>
    </row>
    <row r="551" spans="1:10" x14ac:dyDescent="0.2">
      <c r="A551" s="522" t="s">
        <v>808</v>
      </c>
      <c r="B551" s="523"/>
      <c r="C551" s="523"/>
      <c r="D551" s="524"/>
      <c r="E551" s="473"/>
      <c r="F551" s="474"/>
      <c r="G551" s="474"/>
      <c r="H551" s="474"/>
      <c r="I551" s="474"/>
      <c r="J551" s="475"/>
    </row>
    <row r="552" spans="1:10" ht="13.15" customHeight="1" x14ac:dyDescent="0.2">
      <c r="A552" s="58"/>
      <c r="B552" s="59"/>
      <c r="C552" s="59"/>
      <c r="D552" s="59"/>
      <c r="E552" s="543" t="s">
        <v>535</v>
      </c>
      <c r="F552" s="543"/>
      <c r="G552" s="543" t="s">
        <v>533</v>
      </c>
      <c r="H552" s="543"/>
      <c r="I552" s="544" t="s">
        <v>849</v>
      </c>
      <c r="J552" s="545"/>
    </row>
    <row r="553" spans="1:10" x14ac:dyDescent="0.2">
      <c r="A553" s="443" t="s">
        <v>527</v>
      </c>
      <c r="B553" s="444"/>
      <c r="C553" s="444"/>
      <c r="D553" s="445"/>
      <c r="E553" s="546"/>
      <c r="F553" s="547"/>
      <c r="G553" s="546"/>
      <c r="H553" s="547"/>
      <c r="I553" s="548"/>
      <c r="J553" s="549"/>
    </row>
    <row r="554" spans="1:10" x14ac:dyDescent="0.2">
      <c r="A554" s="447" t="s">
        <v>528</v>
      </c>
      <c r="B554" s="448"/>
      <c r="C554" s="448"/>
      <c r="D554" s="449"/>
      <c r="E554" s="541"/>
      <c r="F554" s="542"/>
      <c r="G554" s="539"/>
      <c r="H554" s="540"/>
      <c r="I554" s="537"/>
      <c r="J554" s="538"/>
    </row>
    <row r="555" spans="1:10" x14ac:dyDescent="0.2">
      <c r="A555" s="443" t="s">
        <v>529</v>
      </c>
      <c r="B555" s="444"/>
      <c r="C555" s="444"/>
      <c r="D555" s="445"/>
      <c r="E555" s="546"/>
      <c r="F555" s="547"/>
      <c r="G555" s="546"/>
      <c r="H555" s="547"/>
      <c r="I555" s="548"/>
      <c r="J555" s="549"/>
    </row>
    <row r="556" spans="1:10" x14ac:dyDescent="0.2">
      <c r="A556" s="447" t="s">
        <v>530</v>
      </c>
      <c r="B556" s="448"/>
      <c r="C556" s="448"/>
      <c r="D556" s="449"/>
      <c r="E556" s="541"/>
      <c r="F556" s="542"/>
      <c r="G556" s="539"/>
      <c r="H556" s="540"/>
      <c r="I556" s="537"/>
      <c r="J556" s="538"/>
    </row>
    <row r="557" spans="1:10" x14ac:dyDescent="0.2">
      <c r="A557" s="443" t="s">
        <v>531</v>
      </c>
      <c r="B557" s="444"/>
      <c r="C557" s="444"/>
      <c r="D557" s="445"/>
      <c r="E557" s="546"/>
      <c r="F557" s="547"/>
      <c r="G557" s="546"/>
      <c r="H557" s="547"/>
      <c r="I557" s="548"/>
      <c r="J557" s="549"/>
    </row>
    <row r="558" spans="1:10" x14ac:dyDescent="0.2">
      <c r="A558" s="447" t="s">
        <v>532</v>
      </c>
      <c r="B558" s="448"/>
      <c r="C558" s="448"/>
      <c r="D558" s="449"/>
      <c r="E558" s="541"/>
      <c r="F558" s="542"/>
      <c r="G558" s="539"/>
      <c r="H558" s="540"/>
      <c r="I558" s="537"/>
      <c r="J558" s="538"/>
    </row>
    <row r="559" spans="1:10" x14ac:dyDescent="0.2">
      <c r="A559" s="443" t="s">
        <v>537</v>
      </c>
      <c r="B559" s="444"/>
      <c r="C559" s="444"/>
      <c r="D559" s="445"/>
      <c r="E559" s="550"/>
      <c r="F559" s="551"/>
      <c r="G559" s="550"/>
      <c r="H559" s="551"/>
      <c r="I559" s="552"/>
      <c r="J559" s="553"/>
    </row>
    <row r="560" spans="1:10" x14ac:dyDescent="0.2">
      <c r="A560" s="431"/>
      <c r="B560" s="432"/>
      <c r="C560" s="432"/>
      <c r="D560" s="433"/>
      <c r="E560" s="541"/>
      <c r="F560" s="542"/>
      <c r="G560" s="539"/>
      <c r="H560" s="540"/>
      <c r="I560" s="539"/>
      <c r="J560" s="540"/>
    </row>
    <row r="561" spans="1:10" x14ac:dyDescent="0.2">
      <c r="A561" s="431"/>
      <c r="B561" s="432"/>
      <c r="C561" s="432"/>
      <c r="D561" s="433"/>
      <c r="E561" s="541"/>
      <c r="F561" s="542"/>
      <c r="G561" s="539"/>
      <c r="H561" s="540"/>
      <c r="I561" s="539"/>
      <c r="J561" s="540"/>
    </row>
    <row r="562" spans="1:10" x14ac:dyDescent="0.2">
      <c r="A562" s="431"/>
      <c r="B562" s="432"/>
      <c r="C562" s="432"/>
      <c r="D562" s="433"/>
      <c r="E562" s="541"/>
      <c r="F562" s="542"/>
      <c r="G562" s="539"/>
      <c r="H562" s="540"/>
      <c r="I562" s="539"/>
      <c r="J562" s="540"/>
    </row>
    <row r="563" spans="1:10" x14ac:dyDescent="0.2">
      <c r="A563" s="436" t="s">
        <v>534</v>
      </c>
      <c r="B563" s="437"/>
      <c r="C563" s="437"/>
      <c r="D563" s="438"/>
      <c r="E563" s="560">
        <f>SUM(E553:E562)</f>
        <v>0</v>
      </c>
      <c r="F563" s="561"/>
      <c r="G563" s="560">
        <f>SUM(G553:G562)</f>
        <v>0</v>
      </c>
      <c r="H563" s="561"/>
      <c r="I563" s="560">
        <f>SUM(I553:I562)</f>
        <v>0</v>
      </c>
      <c r="J563" s="561"/>
    </row>
    <row r="564" spans="1:10" ht="13.15" customHeight="1" x14ac:dyDescent="0.2">
      <c r="A564" s="488" t="s">
        <v>861</v>
      </c>
      <c r="B564" s="554"/>
      <c r="C564" s="554"/>
      <c r="D564" s="554"/>
      <c r="E564" s="554"/>
      <c r="F564" s="554"/>
      <c r="G564" s="554"/>
      <c r="H564" s="554"/>
      <c r="I564" s="554"/>
      <c r="J564" s="555"/>
    </row>
    <row r="565" spans="1:10" ht="13.15" customHeight="1" x14ac:dyDescent="0.2">
      <c r="A565" s="491" t="s">
        <v>862</v>
      </c>
      <c r="B565" s="556"/>
      <c r="C565" s="556"/>
      <c r="D565" s="556"/>
      <c r="E565" s="556"/>
      <c r="F565" s="556"/>
      <c r="G565" s="556"/>
      <c r="H565" s="556"/>
      <c r="I565" s="556"/>
      <c r="J565" s="557"/>
    </row>
    <row r="566" spans="1:10" ht="13.15" customHeight="1" x14ac:dyDescent="0.2">
      <c r="A566" s="491" t="s">
        <v>863</v>
      </c>
      <c r="B566" s="556"/>
      <c r="C566" s="556"/>
      <c r="D566" s="556"/>
      <c r="E566" s="556"/>
      <c r="F566" s="556"/>
      <c r="G566" s="556"/>
      <c r="H566" s="556"/>
      <c r="I566" s="556"/>
      <c r="J566" s="557"/>
    </row>
    <row r="567" spans="1:10" ht="13.15" customHeight="1" x14ac:dyDescent="0.2">
      <c r="A567" s="494" t="s">
        <v>864</v>
      </c>
      <c r="B567" s="558"/>
      <c r="C567" s="558"/>
      <c r="D567" s="558"/>
      <c r="E567" s="558"/>
      <c r="F567" s="558"/>
      <c r="G567" s="558"/>
      <c r="H567" s="558"/>
      <c r="I567" s="558"/>
      <c r="J567" s="559"/>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NAPA</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8"/>
      <c r="F603" s="529"/>
      <c r="G603" s="529"/>
      <c r="H603" s="529"/>
      <c r="I603" s="529"/>
      <c r="J603" s="530"/>
    </row>
    <row r="604" spans="1:10" x14ac:dyDescent="0.2">
      <c r="A604" s="497" t="s">
        <v>853</v>
      </c>
      <c r="B604" s="498"/>
      <c r="C604" s="498"/>
      <c r="D604" s="499"/>
      <c r="E604" s="531"/>
      <c r="F604" s="532"/>
      <c r="G604" s="532"/>
      <c r="H604" s="532"/>
      <c r="I604" s="532"/>
      <c r="J604" s="533"/>
    </row>
    <row r="605" spans="1:10" x14ac:dyDescent="0.2">
      <c r="A605" s="500" t="s">
        <v>808</v>
      </c>
      <c r="B605" s="501"/>
      <c r="C605" s="501"/>
      <c r="D605" s="501"/>
      <c r="E605" s="473"/>
      <c r="F605" s="474"/>
      <c r="G605" s="474"/>
      <c r="H605" s="474"/>
      <c r="I605" s="474"/>
      <c r="J605" s="475"/>
    </row>
    <row r="606" spans="1:10" x14ac:dyDescent="0.2">
      <c r="A606" s="58"/>
      <c r="B606" s="59"/>
      <c r="C606" s="59"/>
      <c r="D606" s="59"/>
      <c r="E606" s="562" t="s">
        <v>535</v>
      </c>
      <c r="F606" s="477"/>
      <c r="G606" s="562"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NAPA</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8"/>
      <c r="F657" s="529"/>
      <c r="G657" s="529"/>
      <c r="H657" s="529"/>
      <c r="I657" s="529"/>
      <c r="J657" s="530"/>
    </row>
    <row r="658" spans="1:10" x14ac:dyDescent="0.2">
      <c r="A658" s="497" t="s">
        <v>853</v>
      </c>
      <c r="B658" s="498"/>
      <c r="C658" s="498"/>
      <c r="D658" s="499"/>
      <c r="E658" s="531"/>
      <c r="F658" s="532"/>
      <c r="G658" s="532"/>
      <c r="H658" s="532"/>
      <c r="I658" s="532"/>
      <c r="J658" s="533"/>
    </row>
    <row r="659" spans="1:10" x14ac:dyDescent="0.2">
      <c r="A659" s="500" t="s">
        <v>808</v>
      </c>
      <c r="B659" s="501"/>
      <c r="C659" s="501"/>
      <c r="D659" s="501"/>
      <c r="E659" s="473"/>
      <c r="F659" s="474"/>
      <c r="G659" s="474"/>
      <c r="H659" s="474"/>
      <c r="I659" s="474"/>
      <c r="J659" s="475"/>
    </row>
    <row r="660" spans="1:10" x14ac:dyDescent="0.2">
      <c r="A660" s="58"/>
      <c r="B660" s="59"/>
      <c r="C660" s="59"/>
      <c r="D660" s="59"/>
      <c r="E660" s="562" t="s">
        <v>535</v>
      </c>
      <c r="F660" s="477"/>
      <c r="G660" s="562"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NAPA</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8"/>
      <c r="F711" s="529"/>
      <c r="G711" s="529"/>
      <c r="H711" s="529"/>
      <c r="I711" s="529"/>
      <c r="J711" s="530"/>
    </row>
    <row r="712" spans="1:10" x14ac:dyDescent="0.2">
      <c r="A712" s="497" t="s">
        <v>853</v>
      </c>
      <c r="B712" s="498"/>
      <c r="C712" s="498"/>
      <c r="D712" s="499"/>
      <c r="E712" s="531"/>
      <c r="F712" s="532"/>
      <c r="G712" s="532"/>
      <c r="H712" s="532"/>
      <c r="I712" s="532"/>
      <c r="J712" s="533"/>
    </row>
    <row r="713" spans="1:10" x14ac:dyDescent="0.2">
      <c r="A713" s="500" t="s">
        <v>808</v>
      </c>
      <c r="B713" s="501"/>
      <c r="C713" s="501"/>
      <c r="D713" s="501"/>
      <c r="E713" s="473"/>
      <c r="F713" s="474"/>
      <c r="G713" s="474"/>
      <c r="H713" s="474"/>
      <c r="I713" s="474"/>
      <c r="J713" s="475"/>
    </row>
    <row r="714" spans="1:10" x14ac:dyDescent="0.2">
      <c r="A714" s="58"/>
      <c r="B714" s="59"/>
      <c r="C714" s="59"/>
      <c r="D714" s="59"/>
      <c r="E714" s="562" t="s">
        <v>535</v>
      </c>
      <c r="F714" s="477"/>
      <c r="G714" s="562"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NAPA</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8"/>
      <c r="F765" s="529"/>
      <c r="G765" s="529"/>
      <c r="H765" s="529"/>
      <c r="I765" s="529"/>
      <c r="J765" s="530"/>
    </row>
    <row r="766" spans="1:10" x14ac:dyDescent="0.2">
      <c r="A766" s="497" t="s">
        <v>853</v>
      </c>
      <c r="B766" s="498"/>
      <c r="C766" s="498"/>
      <c r="D766" s="499"/>
      <c r="E766" s="531"/>
      <c r="F766" s="532"/>
      <c r="G766" s="532"/>
      <c r="H766" s="532"/>
      <c r="I766" s="532"/>
      <c r="J766" s="533"/>
    </row>
    <row r="767" spans="1:10" x14ac:dyDescent="0.2">
      <c r="A767" s="500" t="s">
        <v>808</v>
      </c>
      <c r="B767" s="501"/>
      <c r="C767" s="501"/>
      <c r="D767" s="501"/>
      <c r="E767" s="473"/>
      <c r="F767" s="474"/>
      <c r="G767" s="474"/>
      <c r="H767" s="474"/>
      <c r="I767" s="474"/>
      <c r="J767" s="475"/>
    </row>
    <row r="768" spans="1:10" x14ac:dyDescent="0.2">
      <c r="A768" s="58"/>
      <c r="B768" s="59"/>
      <c r="C768" s="59"/>
      <c r="D768" s="59"/>
      <c r="E768" s="562" t="s">
        <v>535</v>
      </c>
      <c r="F768" s="477"/>
      <c r="G768" s="562"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2" t="s">
        <v>830</v>
      </c>
      <c r="B1" s="573"/>
      <c r="C1" s="573"/>
      <c r="D1" s="573"/>
      <c r="E1" s="573"/>
      <c r="F1" s="573"/>
      <c r="G1" s="573"/>
      <c r="H1" s="573"/>
      <c r="I1" s="573"/>
      <c r="J1" s="574"/>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7" t="str">
        <f>'CONTACT INFORMATION'!$A$24</f>
        <v>NAPA</v>
      </c>
      <c r="I3" s="577"/>
      <c r="J3" s="578"/>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5" t="s">
        <v>876</v>
      </c>
      <c r="B6" s="576"/>
      <c r="C6" s="576"/>
      <c r="D6" s="576"/>
      <c r="E6" s="576"/>
      <c r="F6" s="576"/>
      <c r="G6" s="576"/>
      <c r="H6" s="576"/>
      <c r="I6" s="576"/>
      <c r="J6" s="576"/>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5" t="s">
        <v>829</v>
      </c>
      <c r="B9" s="565"/>
      <c r="C9" s="566"/>
      <c r="D9" s="129" t="s">
        <v>827</v>
      </c>
      <c r="E9" s="39"/>
      <c r="F9" s="39"/>
      <c r="G9" s="565" t="s">
        <v>816</v>
      </c>
      <c r="H9" s="565"/>
      <c r="I9" s="566"/>
      <c r="J9" s="129" t="s">
        <v>827</v>
      </c>
    </row>
    <row r="10" spans="1:10" ht="15" x14ac:dyDescent="0.25">
      <c r="A10" s="568" t="s">
        <v>847</v>
      </c>
      <c r="B10" s="568"/>
      <c r="C10" s="571"/>
      <c r="D10" s="173">
        <f>'REPORT 1'!$I$16</f>
        <v>233</v>
      </c>
      <c r="E10" s="130"/>
      <c r="F10" s="39"/>
      <c r="G10" s="568" t="s">
        <v>847</v>
      </c>
      <c r="H10" s="568"/>
      <c r="I10" s="571"/>
      <c r="J10" s="174">
        <f>'REPORT 1'!$I$27</f>
        <v>233</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5" t="s">
        <v>875</v>
      </c>
      <c r="B13" s="576"/>
      <c r="C13" s="576"/>
      <c r="D13" s="576"/>
      <c r="E13" s="576"/>
      <c r="F13" s="576"/>
      <c r="G13" s="576"/>
      <c r="H13" s="576"/>
      <c r="I13" s="576"/>
      <c r="J13" s="576"/>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5" t="s">
        <v>824</v>
      </c>
      <c r="B16" s="565"/>
      <c r="C16" s="566"/>
      <c r="D16" s="129" t="s">
        <v>827</v>
      </c>
      <c r="E16" s="39"/>
      <c r="F16" s="39"/>
      <c r="G16" s="565" t="s">
        <v>829</v>
      </c>
      <c r="H16" s="565"/>
      <c r="I16" s="566"/>
      <c r="J16" s="129" t="s">
        <v>827</v>
      </c>
    </row>
    <row r="17" spans="1:10" ht="15" x14ac:dyDescent="0.25">
      <c r="D17" s="173">
        <f>'REPORT 3'!$J$9</f>
        <v>132</v>
      </c>
      <c r="E17" s="39"/>
      <c r="F17" s="39"/>
      <c r="G17" s="563" t="s">
        <v>847</v>
      </c>
      <c r="H17" s="563"/>
      <c r="I17" s="564"/>
      <c r="J17" s="173">
        <f>'REPORT 3'!$J$34</f>
        <v>132</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5" t="s">
        <v>826</v>
      </c>
      <c r="B20" s="565"/>
      <c r="C20" s="566"/>
      <c r="D20" s="129" t="s">
        <v>827</v>
      </c>
      <c r="E20" s="39"/>
      <c r="F20" s="39"/>
      <c r="G20" s="565" t="s">
        <v>816</v>
      </c>
      <c r="H20" s="565"/>
      <c r="I20" s="566"/>
      <c r="J20" s="129" t="s">
        <v>827</v>
      </c>
    </row>
    <row r="21" spans="1:10" ht="15" x14ac:dyDescent="0.25">
      <c r="A21" s="568"/>
      <c r="B21" s="568"/>
      <c r="C21" s="571"/>
      <c r="D21" s="173">
        <f>'REPORT 3'!$J$26</f>
        <v>77</v>
      </c>
      <c r="E21" s="39"/>
      <c r="F21" s="39"/>
      <c r="G21" s="563" t="s">
        <v>847</v>
      </c>
      <c r="H21" s="563"/>
      <c r="I21" s="564"/>
      <c r="J21" s="173">
        <f>'REPORT 3'!$J$44</f>
        <v>132</v>
      </c>
    </row>
    <row r="22" spans="1:10" ht="14.25" x14ac:dyDescent="0.2">
      <c r="A22" s="110"/>
      <c r="B22" s="110"/>
      <c r="C22" s="110"/>
    </row>
    <row r="24" spans="1:10" ht="70.5" customHeight="1" x14ac:dyDescent="0.2">
      <c r="A24" s="569" t="s">
        <v>877</v>
      </c>
      <c r="B24" s="570"/>
      <c r="C24" s="570"/>
      <c r="D24" s="570"/>
      <c r="E24" s="570"/>
      <c r="F24" s="570"/>
      <c r="G24" s="570"/>
      <c r="H24" s="570"/>
      <c r="I24" s="570"/>
      <c r="J24" s="570"/>
    </row>
    <row r="27" spans="1:10" ht="22.5" customHeight="1" x14ac:dyDescent="0.25">
      <c r="A27" s="567" t="s">
        <v>870</v>
      </c>
      <c r="B27" s="568"/>
      <c r="C27" s="568"/>
      <c r="D27" s="171" t="s">
        <v>827</v>
      </c>
      <c r="G27" s="565" t="s">
        <v>829</v>
      </c>
      <c r="H27" s="565"/>
      <c r="I27" s="566"/>
      <c r="J27" s="171" t="s">
        <v>827</v>
      </c>
    </row>
    <row r="28" spans="1:10" ht="15" customHeight="1" x14ac:dyDescent="0.25">
      <c r="D28" s="175">
        <f>'ARREST REPORT'!$G$12</f>
        <v>56</v>
      </c>
      <c r="G28" s="563" t="s">
        <v>847</v>
      </c>
      <c r="H28" s="563"/>
      <c r="I28" s="564"/>
      <c r="J28" s="175">
        <f>'ARREST REPORT'!$G$18</f>
        <v>56</v>
      </c>
    </row>
    <row r="31" spans="1:10" ht="15" x14ac:dyDescent="0.25">
      <c r="G31" s="565" t="s">
        <v>816</v>
      </c>
      <c r="H31" s="565"/>
      <c r="I31" s="566"/>
      <c r="J31" s="171" t="s">
        <v>827</v>
      </c>
    </row>
    <row r="32" spans="1:10" s="1" customFormat="1" ht="15" x14ac:dyDescent="0.25">
      <c r="G32" s="563" t="s">
        <v>847</v>
      </c>
      <c r="H32" s="563"/>
      <c r="I32" s="564"/>
      <c r="J32" s="175">
        <f>'ARREST REPORT'!$G$26</f>
        <v>56</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jectArea xmlns="69843858-1d10-47a2-a4e3-6e7212d3ab12" xsi:nil="true"/>
    <Employee_x0020_ID xmlns="44d8d17f-a6f9-4527-b1b8-743a1ed0bdc5" xsi:nil="true"/>
    <SUB_x0020_SECTION xmlns="69843858-1d10-47a2-a4e3-6e7212d3ab12" xsi:nil="true"/>
    <SECTION xmlns="69843858-1d10-47a2-a4e3-6e7212d3ab12" xsi:nil="true"/>
    <OrganizationTaxHTField0 xmlns="44d8d17f-a6f9-4527-b1b8-743a1ed0bdc5">
      <Terms xmlns="http://schemas.microsoft.com/office/infopath/2007/PartnerControls"/>
    </OrganizationTaxHTField0>
    <Archive xmlns="44d8d17f-a6f9-4527-b1b8-743a1ed0bdc5">false</Archive>
    <TaxCatchAll xmlns="44d8d17f-a6f9-4527-b1b8-743a1ed0bdc5"/>
    <Subject_x0020_AreaTaxHTField0 xmlns="44d8d17f-a6f9-4527-b1b8-743a1ed0bdc5">
      <Terms xmlns="http://schemas.microsoft.com/office/infopath/2007/PartnerControls"/>
    </Subject_x0020_AreaTaxHTField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E547CD82951045A60A637B2BADF77C" ma:contentTypeVersion="9" ma:contentTypeDescription="Create a new document." ma:contentTypeScope="" ma:versionID="ff8a826a48a5fcbaf441b9e40840c2d3">
  <xsd:schema xmlns:xsd="http://www.w3.org/2001/XMLSchema" xmlns:xs="http://www.w3.org/2001/XMLSchema" xmlns:p="http://schemas.microsoft.com/office/2006/metadata/properties" xmlns:ns2="44d8d17f-a6f9-4527-b1b8-743a1ed0bdc5" xmlns:ns3="69843858-1d10-47a2-a4e3-6e7212d3ab12" targetNamespace="http://schemas.microsoft.com/office/2006/metadata/properties" ma:root="true" ma:fieldsID="a7fbe17d2bd0644caf9032c4d9123089" ns2:_="" ns3:_="">
    <xsd:import namespace="44d8d17f-a6f9-4527-b1b8-743a1ed0bdc5"/>
    <xsd:import namespace="69843858-1d10-47a2-a4e3-6e7212d3ab12"/>
    <xsd:element name="properties">
      <xsd:complexType>
        <xsd:sequence>
          <xsd:element name="documentManagement">
            <xsd:complexType>
              <xsd:all>
                <xsd:element ref="ns2:OrganizationTaxHTField0" minOccurs="0"/>
                <xsd:element ref="ns2:TaxCatchAll" minOccurs="0"/>
                <xsd:element ref="ns2:TaxCatchAllLabel" minOccurs="0"/>
                <xsd:element ref="ns2:Subject_x0020_AreaTaxHTField0" minOccurs="0"/>
                <xsd:element ref="ns2:Employee_x0020_ID" minOccurs="0"/>
                <xsd:element ref="ns3:SECTION" minOccurs="0"/>
                <xsd:element ref="ns3:SUB_x0020_SECTION" minOccurs="0"/>
                <xsd:element ref="ns2:Archive" minOccurs="0"/>
                <xsd:element ref="ns3:MediaServiceMetadata" minOccurs="0"/>
                <xsd:element ref="ns3:MediaServiceFastMetadata" minOccurs="0"/>
                <xsd:element ref="ns3:SubjectAre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8d17f-a6f9-4527-b1b8-743a1ed0bdc5" elementFormDefault="qualified">
    <xsd:import namespace="http://schemas.microsoft.com/office/2006/documentManagement/types"/>
    <xsd:import namespace="http://schemas.microsoft.com/office/infopath/2007/PartnerControls"/>
    <xsd:element name="OrganizationTaxHTField0" ma:index="8" nillable="true" ma:taxonomy="true" ma:internalName="OrganizationTaxHTField0" ma:taxonomyFieldName="Organization" ma:displayName="Organization" ma:readOnly="false" ma:default="" ma:fieldId="{25dc0031-1199-4c4b-9ce9-154159331037}" ma:sspId="e3db9552-cba1-4194-9c91-40fc2ff5c5ab" ma:termSetId="984278a6-fd97-4700-8220-8bcfc34bc42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a7f6cd1-89c5-479a-8abd-18c9bd821278}" ma:internalName="TaxCatchAll" ma:readOnly="false" ma:showField="CatchAllData" ma:web="44d8d17f-a6f9-4527-b1b8-743a1ed0bdc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a7f6cd1-89c5-479a-8abd-18c9bd821278}" ma:internalName="TaxCatchAllLabel" ma:readOnly="true" ma:showField="CatchAllDataLabel" ma:web="44d8d17f-a6f9-4527-b1b8-743a1ed0bdc5">
      <xsd:complexType>
        <xsd:complexContent>
          <xsd:extension base="dms:MultiChoiceLookup">
            <xsd:sequence>
              <xsd:element name="Value" type="dms:Lookup" maxOccurs="unbounded" minOccurs="0" nillable="true"/>
            </xsd:sequence>
          </xsd:extension>
        </xsd:complexContent>
      </xsd:complexType>
    </xsd:element>
    <xsd:element name="Subject_x0020_AreaTaxHTField0" ma:index="12" nillable="true" ma:taxonomy="true" ma:internalName="Subject_x0020_AreaTaxHTField0" ma:taxonomyFieldName="Subject_x0020_Area" ma:displayName="Subject Area" ma:readOnly="false" ma:default="" ma:fieldId="{e12a043d-381f-4134-8b17-90f219b013a9}" ma:sspId="e3db9552-cba1-4194-9c91-40fc2ff5c5ab" ma:termSetId="984278a6-fd97-4700-8220-8bcfc34bc424" ma:anchorId="e19d7993-5aeb-45c0-a479-6b0fd39595d8" ma:open="false" ma:isKeyword="false">
      <xsd:complexType>
        <xsd:sequence>
          <xsd:element ref="pc:Terms" minOccurs="0" maxOccurs="1"/>
        </xsd:sequence>
      </xsd:complexType>
    </xsd:element>
    <xsd:element name="Employee_x0020_ID" ma:index="14" nillable="true" ma:displayName="Employee ID" ma:internalName="Employee_x0020_ID" ma:readOnly="false">
      <xsd:simpleType>
        <xsd:restriction base="dms:Text">
          <xsd:maxLength value="255"/>
        </xsd:restriction>
      </xsd:simpleType>
    </xsd:element>
    <xsd:element name="Archive" ma:index="17" nillable="true" ma:displayName="Archive" ma:default="0" ma:indexed="true" ma:internalName="Archive" ma:readOnly="fals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843858-1d10-47a2-a4e3-6e7212d3ab12" elementFormDefault="qualified">
    <xsd:import namespace="http://schemas.microsoft.com/office/2006/documentManagement/types"/>
    <xsd:import namespace="http://schemas.microsoft.com/office/infopath/2007/PartnerControls"/>
    <xsd:element name="SECTION" ma:index="15" nillable="true" ma:displayName="SECTION" ma:internalName="SECTION">
      <xsd:simpleType>
        <xsd:restriction base="dms:Text">
          <xsd:maxLength value="255"/>
        </xsd:restriction>
      </xsd:simpleType>
    </xsd:element>
    <xsd:element name="SUB_x0020_SECTION" ma:index="16" nillable="true" ma:displayName="SUB SECTION" ma:internalName="SUB_x0020_SECTION">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SubjectArea" ma:index="20" nillable="true" ma:displayName="SubjectArea" ma:description="Subject Area" ma:format="Dropdown" ma:internalName="SubjectArea">
      <xsd:simpleType>
        <xsd:union memberTypes="dms:Text">
          <xsd:simpleType>
            <xsd:restriction base="dms:Choice">
              <xsd:enumeration value="Accounting"/>
              <xsd:enumeration value="Accounting: Payroll"/>
              <xsd:enumeration value="Accounting: Purchasing"/>
              <xsd:enumeration value="Budget"/>
              <xsd:enumeration value="Contracts"/>
              <xsd:enumeration value="Forms-Resources"/>
              <xsd:enumeration value="Funding Sources"/>
              <xsd:enumeration value="HR Tools"/>
              <xsd:enumeration value="Unassign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AF9B72-EDC2-492A-A6DB-4DD4D871E94B}">
  <ds:schemaRefs>
    <ds:schemaRef ds:uri="http://schemas.microsoft.com/sharepoint/v3/contenttype/forms"/>
  </ds:schemaRefs>
</ds:datastoreItem>
</file>

<file path=customXml/itemProps2.xml><?xml version="1.0" encoding="utf-8"?>
<ds:datastoreItem xmlns:ds="http://schemas.openxmlformats.org/officeDocument/2006/customXml" ds:itemID="{E2E44BC9-8CDA-405E-B888-C5E07BB7B85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4d8d17f-a6f9-4527-b1b8-743a1ed0bdc5"/>
    <ds:schemaRef ds:uri="69843858-1d10-47a2-a4e3-6e7212d3ab12"/>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9EABA1D-BF70-407B-8123-CEA633DA9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8d17f-a6f9-4527-b1b8-743a1ed0bdc5"/>
    <ds:schemaRef ds:uri="69843858-1d10-47a2-a4e3-6e7212d3a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Buenafe, Ferlyn</cp:lastModifiedBy>
  <cp:lastPrinted>2022-09-30T17:59:52Z</cp:lastPrinted>
  <dcterms:created xsi:type="dcterms:W3CDTF">2010-06-09T19:05:00Z</dcterms:created>
  <dcterms:modified xsi:type="dcterms:W3CDTF">2022-09-30T18:00:16Z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0x010100A4E547CD82951045A60A637B2BADF77C</vt:lpwstr>
  </property>
  <property fmtid="{D5CDD505-2E9C-101B-9397-08002B2CF9AE}" pid="3" name="Organization">
    <vt:lpwstr/>
  </property>
  <property fmtid="{D5CDD505-2E9C-101B-9397-08002B2CF9AE}" pid="4" name="Subject Area">
    <vt:lpwstr/>
  </property>
</Properties>
</file>