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979A5288-4303-48CD-A312-941E39B3E703}"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<sst xmlns="http://schemas.openxmlformats.org/spreadsheetml/2006/main" count="2397" uniqueCount="951">
  <si>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</si>
  <si>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</si>
  <si>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</si>
  <si>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</si>
  <si>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</si>
  <si>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</si>
  <si>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</si>
  <si>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</si>
  <si>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</si>
  <si>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</si>
  <si>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</si>
  <si>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</si>
  <si>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</si>
  <si>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</si>
  <si>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</si>
  <si>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</si>
  <si>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</si>
  <si>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</si>
  <si>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</si>
  <si>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</si>
  <si>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</si>
  <si>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</si>
  <si>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</si>
  <si>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</si>
  <si>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</si>
  <si>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</si>
  <si>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</si>
  <si>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</si>
  <si>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</si>
  <si>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</si>
  <si>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</si>
  <si>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</si>
  <si>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</si>
  <si>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</si>
  <si>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</si>
  <si>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</si>
  <si>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</si>
  <si>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</si>
  <si>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</si>
  <si>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</si>
  <si>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</si>
  <si>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</si>
  <si>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</si>
  <si>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</si>
  <si>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</si>
  <si>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</si>
  <si>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</si>
  <si>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</si>
  <si>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</si>
  <si>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</si>
  <si>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</si>
  <si>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</si>
  <si>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</si>
  <si>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</si>
  <si>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</si>
  <si>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</si>
  <si>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</si>
  <si>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</si>
  <si>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</si>
  <si>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</si>
  <si>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</si>
  <si>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</si>
  <si>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</si>
  <si>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</si>
  <si>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</si>
  <si>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</si>
  <si>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</si>
  <si>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</si>
  <si>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</si>
  <si>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</si>
  <si>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</si>
  <si>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</si>
  <si>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</si>
  <si>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</si>
  <si>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</si>
  <si>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</si>
  <si>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</si>
  <si>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</si>
  <si>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</si>
  <si>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</si>
  <si>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</si>
  <si>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</si>
  <si>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</si>
  <si>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</si>
  <si>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</si>
  <si>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</si>
  <si>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</si>
  <si>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</si>
  <si>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</si>
  <si>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</si>
  <si>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</si>
  <si>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</si>
  <si>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</si>
  <si>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</si>
  <si>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</si>
  <si>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</si>
  <si>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</si>
  <si>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</si>
  <si>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</si>
  <si>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</si>
  <si>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</si>
  <si>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</si>
  <si>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</si>
  <si>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</si>
  <si>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</si>
  <si>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</si>
  <si>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</si>
  <si>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</si>
  <si>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</si>
  <si>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</si>
  <si>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</si>
  <si>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</si>
  <si>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</si>
  <si>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</si>
  <si>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</si>
  <si>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</si>
  <si>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</si>
  <si>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</si>
  <si>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</si>
  <si>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</si>
  <si>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</si>
  <si>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</si>
  <si>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</si>
  <si>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</si>
  <si>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</si>
  <si>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</si>
  <si>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</si>
  <si>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</si>
  <si>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</si>
  <si>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</si>
  <si>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</si>
  <si>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</si>
  <si>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</si>
  <si>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</si>
  <si>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</si>
  <si>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</si>
  <si>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</si>
  <si>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</si>
  <si>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</si>
  <si>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</si>
  <si>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</si>
  <si>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</si>
  <si>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</si>
  <si>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</si>
  <si>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</si>
  <si>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</si>
  <si>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</si>
  <si>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</si>
  <si>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</si>
  <si>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</si>
  <si>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</si>
  <si>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</si>
  <si>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</si>
  <si>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</si>
  <si>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</si>
  <si>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</si>
  <si>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</si>
  <si>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</si>
  <si>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</si>
  <si>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</si>
  <si>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</si>
  <si>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</si>
  <si>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</si>
  <si>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</si>
  <si>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</si>
  <si>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</si>
  <si>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</si>
  <si>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</si>
  <si>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</si>
  <si>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</si>
  <si>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</si>
  <si>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</si>
  <si>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</si>
  <si>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</si>
  <si>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</si>
  <si>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</si>
  <si>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</si>
  <si>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</si>
  <si>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</si>
  <si>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</si>
  <si>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</si>
  <si>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</si>
  <si>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</si>
  <si>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</si>
  <si>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</si>
  <si>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</si>
  <si>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</si>
  <si>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</si>
  <si>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</si>
  <si>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</si>
  <si>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</si>
  <si>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</si>
  <si>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</si>
  <si>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</si>
  <si>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</si>
  <si>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</si>
  <si>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</si>
  <si>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</si>
  <si>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</si>
  <si>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</si>
  <si>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</si>
  <si>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</si>
  <si>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</si>
  <si>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</si>
  <si>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</si>
  <si>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</si>
  <si>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</si>
  <si>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</si>
  <si>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</si>
  <si>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</si>
  <si>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</si>
  <si>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</si>
  <si>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</si>
  <si>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</si>
  <si>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</si>
  <si>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</si>
  <si>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</si>
  <si>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</si>
  <si>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</si>
  <si>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</si>
  <si>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</si>
  <si>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</si>
  <si>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</si>
  <si>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</si>
  <si>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</si>
  <si>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</si>
  <si>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</si>
  <si>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</si>
  <si>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</si>
  <si>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</si>
  <si>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</si>
  <si>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</si>
  <si>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</si>
  <si>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</si>
  <si>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</si>
  <si>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</si>
  <si>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</si>
  <si>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</si>
  <si>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</si>
  <si>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</si>
  <si>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</si>
  <si>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</si>
  <si>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</si>
  <si>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</si>
  <si>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</si>
  <si>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</si>
  <si>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</si>
  <si>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</si>
  <si>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</si>
  <si>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</si>
  <si>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</si>
  <si>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</si>
  <si>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</si>
  <si>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</si>
  <si>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</si>
  <si>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</si>
  <si>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</si>
  <si>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</si>
  <si>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</si>
  <si>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</si>
  <si>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</si>
  <si>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</si>
  <si>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</si>
  <si>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</si>
  <si>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</si>
  <si>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</si>
  <si>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</si>
  <si>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</si>
  <si>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</si>
  <si>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</si>
  <si>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</si>
  <si>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</si>
  <si>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</si>
  <si>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</si>
  <si>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</si>
  <si>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</si>
  <si>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</si>
  <si>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</si>
  <si>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</si>
  <si>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</si>
  <si>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</si>
  <si>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</si>
  <si>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</si>
  <si>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</si>
  <si>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</si>
  <si>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</si>
  <si>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</si>
  <si>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</si>
  <si>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</si>
  <si>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</si>
  <si>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</si>
  <si>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</si>
  <si>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</si>
  <si>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</si>
  <si>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</si>
  <si>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</si>
  <si>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</si>
  <si>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</si>
  <si>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</si>
  <si>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</si>
  <si>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</si>
  <si>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</si>
  <si>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</si>
  <si>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</si>
  <si>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</si>
  <si>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</si>
  <si>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</si>
  <si>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</si>
  <si>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</si>
  <si>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</si>
  <si>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</si>
  <si>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</si>
  <si>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</si>
  <si>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</si>
  <si>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</si>
  <si>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</si>
  <si>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</si>
  <si>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</si>
  <si>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</si>
  <si>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</si>
  <si>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</si>
  <si>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</si>
  <si>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</si>
  <si>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</si>
  <si>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</si>
  <si>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</si>
  <si>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</si>
  <si>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</si>
  <si>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</si>
  <si>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</si>
  <si>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</si>
  <si>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</si>
  <si>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</si>
  <si>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</si>
  <si>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</si>
  <si>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</si>
  <si>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</si>
  <si>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</si>
  <si>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</si>
  <si>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</si>
  <si>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</si>
  <si>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</si>
  <si>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</si>
  <si>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</si>
  <si>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</si>
  <si>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</si>
  <si>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</si>
  <si>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</si>
  <si>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</si>
  <si>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</si>
  <si>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</si>
  <si>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</si>
  <si>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</si>
  <si>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</si>
  <si>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</si>
  <si>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</si>
  <si>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</si>
  <si>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</si>
  <si>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</si>
  <si>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</si>
  <si>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</si>
  <si>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</si>
  <si>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</si>
  <si>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</si>
  <si>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</si>
  <si>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</si>
  <si>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</si>
  <si>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</si>
  <si>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</si>
  <si>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</si>
  <si>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</si>
  <si>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</si>
  <si>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</si>
  <si>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</si>
  <si>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</si>
  <si>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</si>
  <si>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</si>
  <si>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</si>
  <si>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</si>
  <si>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</si>
  <si>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</si>
  <si>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</si>
  <si>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</si>
  <si>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</si>
  <si>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</si>
  <si>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</si>
  <si>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</si>
  <si>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</si>
  <si>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</si>
  <si>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</si>
  <si>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</si>
  <si>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</si>
  <si>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</si>
  <si>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</si>
  <si>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</si>
  <si>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</si>
  <si>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</si>
  <si>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</si>
  <si>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</si>
  <si>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</si>
  <si>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</si>
  <si>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</si>
  <si>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</si>
  <si>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</si>
  <si>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</si>
  <si>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</si>
  <si>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</si>
  <si>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</si>
  <si>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</si>
  <si>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</si>
  <si>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</si>
  <si>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</si>
  <si>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</si>
  <si>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</si>
  <si>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</si>
  <si>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</si>
  <si>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</si>
  <si>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</si>
  <si>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</si>
  <si>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</si>
  <si>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</si>
  <si>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</si>
  <si>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</si>
  <si>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</si>
  <si>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</si>
  <si>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</si>
  <si>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</si>
  <si>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</si>
  <si>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</si>
  <si>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</si>
  <si>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</si>
  <si>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</si>
  <si>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</si>
  <si>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</si>
  <si>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</si>
  <si>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</si>
  <si>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</si>
  <si>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</si>
  <si>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</si>
  <si>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</si>
  <si>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</si>
  <si>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</si>
  <si>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</si>
  <si>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</si>
  <si>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</si>
  <si>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</si>
  <si>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</si>
  <si>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</si>
  <si>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</si>
  <si>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</si>
  <si>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</si>
  <si>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</si>
  <si>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</si>
  <si>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</si>
  <si>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</si>
  <si>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</si>
  <si>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</si>
  <si>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</si>
  <si>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</si>
  <si>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</si>
  <si>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</si>
  <si>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</si>
  <si>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</si>
  <si>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</si>
  <si>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</si>
  <si>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</si>
  <si>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</si>
  <si>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</si>
  <si>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</si>
  <si>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</si>
  <si>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</si>
  <si>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</si>
  <si>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</si>
  <si>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</si>
  <si>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</si>
  <si>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</si>
  <si>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</si>
  <si>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</si>
  <si>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</si>
  <si>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</si>
  <si>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</si>
  <si>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</si>
  <si>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</si>
  <si>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</si>
  <si>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</si>
  <si>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</si>
  <si>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</si>
  <si>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</si>
  <si>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</si>
  <si>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</si>
  <si>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</si>
  <si>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</si>
  <si>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</si>
  <si>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</si>
  <si>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</si>
  <si>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</si>
  <si>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</si>
  <si>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</si>
  <si>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</si>
  <si>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</si>
  <si>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</si>
  <si>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</si>
  <si>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</si>
  <si>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</si>
  <si>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</si>
  <si>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</si>
  <si>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</si>
  <si>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</si>
  <si>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</si>
  <si>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</si>
  <si>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</si>
  <si>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</si>
  <si>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</si>
  <si>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</si>
  <si>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</si>
  <si>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</si>
  <si>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</si>
  <si>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</si>
  <si>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</si>
  <si>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</si>
  <si>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</si>
  <si>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</si>
  <si>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</si>
  <si>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</si>
  <si>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</si>
  <si>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</si>
  <si>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</si>
  <si>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</si>
  <si>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</si>
  <si>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</si>
  <si>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</si>
  <si>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</si>
  <si>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</si>
  <si>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</si>
  <si>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</si>
  <si>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</si>
  <si>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</si>
  <si>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</si>
  <si>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</si>
  <si>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</si>
  <si>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</si>
  <si>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</si>
  <si>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</si>
  <si>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</si>
  <si>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</si>
  <si>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</si>
  <si>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</si>
  <si>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</si>
  <si>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</si>
  <si>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</si>
  <si>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</si>
  <si>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</si>
  <si>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</si>
  <si>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</si>
  <si>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</si>
  <si>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</si>
  <si>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</si>
  <si>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</si>
  <si>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</si>
  <si>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</si>
  <si>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</si>
  <si>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</si>
  <si>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</si>
  <si>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</si>
  <si>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</si>
  <si>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</si>
  <si>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</si>
  <si>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</si>
  <si>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</si>
  <si>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</si>
  <si>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</si>
  <si>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</si>
  <si>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</si>
  <si>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</si>
  <si>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</si>
  <si>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</si>
  <si>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</si>
  <si>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</si>
  <si>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</si>
  <si>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</si>
  <si>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</si>
  <si>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</si>
  <si>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</si>
  <si>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</si>
  <si>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</si>
  <si>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</si>
  <si>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</si>
  <si>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</si>
  <si>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</si>
  <si>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</si>
  <si>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</si>
  <si>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</si>
  <si>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</si>
  <si>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</si>
  <si>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</si>
  <si>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</si>
  <si>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</si>
  <si>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</si>
  <si>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</si>
  <si>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</si>
  <si>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</si>
  <si>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</si>
  <si>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</si>
  <si>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</si>
  <si>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</si>
  <si>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</si>
  <si>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</si>
  <si>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</si>
  <si>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</si>
  <si>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</si>
  <si>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</si>
  <si>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</si>
  <si>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</si>
  <si>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</si>
  <si>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</si>
  <si>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</si>
  <si>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</si>
  <si>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</si>
  <si>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</si>
  <si>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</si>
  <si>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</si>
  <si>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</si>
  <si>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</si>
  <si>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</si>
  <si>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</si>
  <si>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</si>
  <si>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</si>
  <si>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</si>
  <si>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</si>
  <si>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</si>
  <si>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</si>
  <si>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</si>
  <si>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</si>
  <si>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</si>
  <si>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</si>
  <si>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</si>
  <si>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</si>
  <si>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</si>
  <si>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</si>
  <si>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</si>
  <si>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</si>
  <si>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</si>
  <si>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</si>
  <si>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</si>
  <si>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</si>
  <si>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</si>
  <si>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</si>
  <si>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</si>
  <si>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</si>
  <si>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</si>
  <si>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</si>
  <si>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</si>
  <si>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</si>
  <si>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</si>
  <si>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</si>
  <si>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</si>
  <si>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</si>
  <si>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</si>
  <si>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</si>
  <si>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</si>
  <si>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</si>
  <si>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</si>
  <si>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</si>
  <si>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</si>
  <si>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</si>
  <si>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</si>
  <si>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</si>
  <si>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</si>
  <si>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</si>
  <si>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</si>
  <si>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</si>
  <si>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</si>
  <si>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</si>
  <si>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</si>
  <si>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</si>
  <si>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</si>
  <si>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</si>
  <si>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</si>
  <si>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</si>
  <si>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</si>
  <si>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</si>
  <si>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</si>
  <si>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</si>
  <si>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</si>
  <si>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</si>
  <si>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</si>
  <si>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</si>
  <si>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</si>
  <si>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</si>
  <si>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</si>
  <si>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</si>
  <si>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</si>
  <si>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</si>
  <si>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</si>
  <si>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</si>
  <si>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</si>
  <si>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</si>
  <si>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</si>
  <si>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</si>
  <si>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</si>
  <si>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</si>
  <si>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</si>
  <si>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</si>
  <si>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</si>
  <si>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</si>
  <si>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</si>
  <si>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</si>
  <si>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</si>
  <si>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</si>
  <si>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</si>
  <si>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</si>
  <si>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</si>
  <si>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</si>
  <si>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</si>
  <si>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</si>
  <si>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</si>
  <si>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</si>
  <si>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</si>
  <si>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</si>
  <si>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</si>
  <si>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</si>
  <si>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</si>
  <si>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</si>
  <si>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</si>
  <si>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</si>
  <si>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</si>
  <si>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</si>
  <si>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</si>
  <si>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</si>
  <si>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</si>
  <si>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</si>
  <si>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</si>
  <si>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</si>
  <si>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</si>
  <si>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</si>
  <si>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</si>
  <si>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</si>
  <si>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</si>
  <si>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</si>
  <si>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</si>
  <si>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</si>
  <si>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</si>
  <si>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</si>
  <si>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</si>
  <si>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</si>
  <si>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</si>
  <si>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</si>
  <si>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</si>
  <si>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</si>
  <si>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</si>
  <si>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</si>
  <si>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</si>
  <si>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</si>
  <si>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</si>
  <si>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</si>
  <si>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</si>
  <si>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</si>
  <si>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</si>
  <si>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</si>
  <si>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</si>
  <si>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</si>
  <si>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</si>
  <si>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</si>
  <si>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</si>
  <si>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</si>
  <si>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</si>
  <si>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</si>
  <si>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</si>
  <si>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</si>
  <si>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</si>
  <si>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</si>
  <si>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</si>
  <si>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</si>
  <si>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</si>
  <si>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</si>
  <si>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</si>
  <si>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</si>
  <si>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</si>
  <si>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</si>
  <si>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</si>
  <si>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</si>
  <si>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</si>
  <si>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</si>
  <si>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</si>
  <si>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</si>
  <si>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</si>
  <si>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</si>
  <si>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</si>
  <si>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</si>
  <si>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</si>
  <si>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</si>
  <si>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</si>
  <si>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</si>
  <si>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</si>
  <si>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</si>
  <si>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</si>
  <si>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</si>
  <si>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</si>
  <si>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</si>
  <si>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</si>
  <si>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</si>
  <si>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</si>
  <si>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</si>
  <si>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</si>
  <si>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</si>
  <si>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</si>
  <si>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</si>
  <si>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</si>
  <si>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</si>
  <si>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</si>
  <si>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</si>
  <si>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</si>
  <si>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</si>
  <si>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</si>
  <si>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</si>
  <si>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</si>
  <si>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</si>
  <si>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</si>
  <si>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</si>
  <si>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</si>
  <si>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</si>
  <si>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</si>
  <si>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</si>
  <si>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</si>
  <si>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</si>
  <si>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</si>
  <si>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</si>
  <si>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</si>
  <si>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</si>
  <si>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</si>
  <si>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</si>
  <si>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</si>
  <si>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</si>
  <si>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</si>
  <si>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</si>
  <si>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</si>
  <si>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</si>
  <si>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</si>
  <si>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</si>
  <si>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</si>
  <si>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</si>
  <si>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</si>
  <si>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</si>
  <si>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</si>
  <si>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</si>
  <si>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</si>
  <si>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</si>
  <si>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</si>
  <si>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</si>
  <si>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</si>
  <si>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</si>
  <si>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</si>
  <si>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</si>
  <si>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</si>
  <si>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</si>
  <si>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</si>
  <si>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</si>
  <si>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</si>
  <si>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</si>
  <si>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</si>
  <si>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</si>
  <si>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</si>
  <si>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</si>
  <si>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</si>
  <si>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</si>
  <si>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</si>
  <si>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</si>
  <si>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</si>
  <si>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</si>
  <si>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</si>
  <si>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</si>
  <si>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</si>
  <si>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</si>
  <si>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</si>
  <si>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</si>
  <si>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</si>
  <si>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</si>
  <si>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</si>
  <si>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</si>
  <si>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</si>
  <si>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</si>
  <si>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</si>
  <si>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</si>
  <si>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</si>
  <si>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</si>
  <si>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</si>
  <si>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</si>
  <si>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</si>
  <si>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</si>
  <si>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</si>
  <si>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</si>
  <si>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</si>
  <si>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</si>
  <si>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</si>
  <si>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</si>
  <si>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</si>
  <si>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</si>
  <si>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</si>
  <si>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</si>
  <si>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</si>
  <si>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</si>
  <si>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</si>
  <si>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</si>
  <si>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</si>
  <si>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</si>
  <si>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</si>
  <si>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</si>
  <si>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</si>
  <si>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</si>
  <si>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</si>
  <si>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</si>
  <si>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</si>
  <si>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</si>
  <si>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</si>
  <si>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</si>
  <si>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</si>
  <si>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</si>
  <si>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</si>
  <si>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</si>
  <si>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</si>
  <si>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</si>
  <si>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</si>
  <si>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</si>
  <si>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</si>
  <si>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</si>
  <si>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</si>
  <si>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Chief of Probation</t>
  </si>
  <si>
    <t>Karin Humiston</t>
  </si>
  <si>
    <t>760-932-5572</t>
  </si>
  <si>
    <t>khumiston@mono.ca.gov</t>
  </si>
  <si>
    <t>Jeff Mills</t>
  </si>
  <si>
    <t>FASO</t>
  </si>
  <si>
    <t>760-932-5573</t>
  </si>
  <si>
    <t>jmills@mono.ca.gov</t>
  </si>
  <si>
    <t>Cognitive Behavioral Program</t>
  </si>
  <si>
    <t>Detention Services</t>
  </si>
  <si>
    <t>The juvenile officer meets individually with youth by journaling and workbooks that would assist youth such as anger management.  The books are purchased from vendors who specialize in the cognitive behavioral process.  The probation officer works directly with youth and meets weekly to review their progress and discuss responses.                                                                                                                                    Research indicates that programs such as journaling and cognitive behavioral workbooks, assist youth in positively managing their behavior.  A caring adult trained in cognitive behavioral modalities and motivational interviewing assists with youth with antisocial and violent tendencies.  It also provides a support for most of our youth to help with behavioral and mood issues frequently seen with this age group.</t>
  </si>
  <si>
    <t>Residential Placement</t>
  </si>
  <si>
    <t>This funding allowed for the mandated monthly placement visit of a youth on the west side of the Eastern Sierra mountain range for Transportation/Meals/Fuel.</t>
  </si>
  <si>
    <t>Mono County purchased an assessment program where 3 Juvenile Officers conduct Assessments.  Funding is for the Annual License Fee.</t>
  </si>
  <si>
    <r>
      <t>Funding was used as part of a graduated sanctions and incentives program.  Funding was used fo</t>
    </r>
    <r>
      <rPr>
        <sz val="10"/>
        <color theme="1"/>
        <rFont val="Arial"/>
        <family val="2"/>
      </rPr>
      <t>r a  Drivers Education Course.</t>
    </r>
    <r>
      <rPr>
        <sz val="10"/>
        <rFont val="Arial"/>
        <family val="2"/>
      </rPr>
      <t xml:space="preserve">            </t>
    </r>
  </si>
  <si>
    <t>Youth ordered for psychological evaluations allow for greater planning for the needs of the youth.  Evaluations are shared by Court Order with those allied agencies to better plan and design treatment. Funding was for a Mental Status Examination/Psychological Testing and interpreter services.</t>
  </si>
  <si>
    <t>Case Management System</t>
  </si>
  <si>
    <t>Funding was dedicated to the annual Juvenile Case Management Annual License/Maintenance Fee.</t>
  </si>
  <si>
    <t>The data shows that while there is a disproportionate number of minority youth who are having contact with law enforcement and the justice system, the number of Hispanic youth in the schools have increased.  Just three years ago, of the total population of youth in schools in Mammoth Lakes, our largest school system, there was 48% Hispanic youth - today there is 55%.  It is an area that will require monitoring and synthesis to ensure no disparity exists.                                                                                                                    The majority of the arrests reported are misdemeanors for instances of petty theft, disturbing the peace, and vandalism.  In addition, the decrease in number of status offenders is a reflection of the collaboration between the schools and different agencies involved in Student Attendance Review Board. Mono Probation now has an Officer in the school dedicated to Law Related Education and prevention. Lastly, there has been an increasing number of youth that are dealt with informally.  Mono County, as indicated in the Expenditure Details, will continue to invest in diversion and informal programs while ensuring detention alternatives continue to be employed.
The Corona Covid-19 pandemic has impacted the number of referrals as well as school referrals given online schooling.  We continue into a new semester online but have increased our involvement with the schools.  We hope through incentives, positive motivators and probation 'schools' we will be able to ensure low SARB referrals.  Some of our youth planned programs also did not occur because of the pandemic.  We hope to continue these programs next year.</t>
  </si>
  <si>
    <t>Psychological/Educational Evaluation</t>
  </si>
  <si>
    <t>Mono contracts with El Dorado County Detention.  Funding goes to the number of days detained and Transportation/Meals/Fuel.  One youth was detained this year for less than a week whereupon he was placed in residential treatment for services.  Mono County detains only youth with violent offenses when court Ordered  but effort to ensure they receive services as quickly as possible and therefore the least amount of time detained.</t>
  </si>
  <si>
    <t xml:space="preserve">Youth Graduated Incentives and Sanctions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</si>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</sst>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35"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35"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mills@mono.ca.gov" TargetMode="External"/><Relationship Id="rId1" Type="http://schemas.openxmlformats.org/officeDocument/2006/relationships/hyperlink" Target="mailto:khumiston@mono.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1"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923</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924</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948</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323</v>
      </c>
      <c r="B24" s="266"/>
      <c r="C24" s="266"/>
      <c r="D24" s="266"/>
      <c r="E24" s="267"/>
      <c r="F24" s="268">
        <v>44070</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927</v>
      </c>
      <c r="B27" s="252"/>
      <c r="C27" s="252"/>
      <c r="D27" s="252"/>
      <c r="E27" s="253"/>
      <c r="F27" s="251" t="s">
        <v>926</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928</v>
      </c>
      <c r="B29" s="242"/>
      <c r="C29" s="243"/>
      <c r="D29" s="254" t="s">
        <v>929</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930</v>
      </c>
      <c r="B32" s="245"/>
      <c r="C32" s="245"/>
      <c r="D32" s="245"/>
      <c r="E32" s="245"/>
      <c r="F32" s="244" t="s">
        <v>931</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932</v>
      </c>
      <c r="B34" s="242"/>
      <c r="C34" s="243"/>
      <c r="D34" s="263" t="s">
        <v>933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949</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EE7C13E3-B3C7-442B-9A0B-EE489F1D2920}"/>
    <hyperlink ref="D34" r:id="rId2" xr:uid="{826B0B48-BCCC-4783-AE7A-5EE71634D2A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6" sqref="I26:J26"/>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Mono</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920</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9</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6</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9</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20</v>
      </c>
      <c r="J14" s="291"/>
      <c r="K14" s="97"/>
      <c r="L14" s="97"/>
      <c r="M14" s="97"/>
      <c r="N14" s="97"/>
      <c r="O14" s="98"/>
    </row>
    <row r="15" spans="1:24" ht="13.8" x14ac:dyDescent="0.25">
      <c r="A15" s="91"/>
      <c r="B15" s="45"/>
      <c r="C15" s="128"/>
      <c r="D15" s="128"/>
      <c r="E15" s="296" t="s">
        <v>815</v>
      </c>
      <c r="F15" s="296"/>
      <c r="G15" s="296"/>
      <c r="H15" s="296"/>
      <c r="I15" s="288">
        <v>4</v>
      </c>
      <c r="J15" s="289"/>
      <c r="K15" s="97"/>
      <c r="L15" s="97"/>
      <c r="M15" s="97"/>
      <c r="N15" s="97"/>
      <c r="O15" s="98"/>
    </row>
    <row r="16" spans="1:24" ht="14.4" x14ac:dyDescent="0.3">
      <c r="A16" s="102"/>
      <c r="B16" s="45"/>
      <c r="C16" s="128"/>
      <c r="D16" s="128"/>
      <c r="E16" s="298" t="s">
        <v>827</v>
      </c>
      <c r="F16" s="298"/>
      <c r="G16" s="298"/>
      <c r="H16" s="298"/>
      <c r="I16" s="292">
        <f>SUM(I14:J15)</f>
        <v>24</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15</v>
      </c>
      <c r="J20" s="291"/>
      <c r="K20" s="97"/>
      <c r="L20" s="97"/>
      <c r="M20" s="97"/>
      <c r="N20" s="97"/>
      <c r="O20" s="98"/>
    </row>
    <row r="21" spans="1:24" ht="13.8" x14ac:dyDescent="0.25">
      <c r="A21" s="102"/>
      <c r="B21" s="128"/>
      <c r="C21" s="128"/>
      <c r="D21" s="128"/>
      <c r="E21" s="296" t="s">
        <v>818</v>
      </c>
      <c r="F21" s="296"/>
      <c r="G21" s="296"/>
      <c r="H21" s="296"/>
      <c r="I21" s="309">
        <v>8</v>
      </c>
      <c r="J21" s="310"/>
      <c r="K21" s="97"/>
      <c r="L21" s="97"/>
      <c r="M21" s="97"/>
      <c r="N21" s="97"/>
      <c r="O21" s="98"/>
    </row>
    <row r="22" spans="1:24" ht="13.8" x14ac:dyDescent="0.25">
      <c r="A22" s="102"/>
      <c r="B22" s="128"/>
      <c r="C22" s="128"/>
      <c r="D22" s="128"/>
      <c r="E22" s="297" t="s">
        <v>819</v>
      </c>
      <c r="F22" s="297"/>
      <c r="G22" s="297"/>
      <c r="H22" s="297"/>
      <c r="I22" s="290"/>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v>1</v>
      </c>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24</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Mono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921</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7</v>
      </c>
      <c r="K7" s="360"/>
      <c r="L7" s="45"/>
      <c r="M7" s="45"/>
      <c r="N7" s="45"/>
      <c r="O7" s="92"/>
    </row>
    <row r="8" spans="1:37" ht="14.1" customHeight="1" x14ac:dyDescent="0.25">
      <c r="A8" s="91"/>
      <c r="B8" s="128"/>
      <c r="C8" s="128"/>
      <c r="D8" s="353" t="s">
        <v>890</v>
      </c>
      <c r="E8" s="354"/>
      <c r="F8" s="354"/>
      <c r="G8" s="354"/>
      <c r="H8" s="354"/>
      <c r="I8" s="355"/>
      <c r="J8" s="361">
        <v>2</v>
      </c>
      <c r="K8" s="362"/>
      <c r="L8" s="125"/>
      <c r="M8" s="125"/>
      <c r="N8" s="125"/>
      <c r="O8" s="126"/>
      <c r="P8" s="214"/>
    </row>
    <row r="9" spans="1:37" ht="14.1" customHeight="1" x14ac:dyDescent="0.25">
      <c r="A9" s="91"/>
      <c r="B9" s="128"/>
      <c r="C9" s="128"/>
      <c r="D9" s="356" t="s">
        <v>827</v>
      </c>
      <c r="E9" s="357"/>
      <c r="F9" s="357"/>
      <c r="G9" s="357"/>
      <c r="H9" s="357"/>
      <c r="I9" s="358"/>
      <c r="J9" s="337">
        <f>SUM(I7:J8)</f>
        <v>9</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1</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5</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9</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9</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8</v>
      </c>
      <c r="K32" s="370"/>
      <c r="L32" s="125"/>
      <c r="M32" s="125"/>
      <c r="N32" s="125"/>
      <c r="O32" s="126"/>
      <c r="P32" s="214"/>
    </row>
    <row r="33" spans="1:37" ht="14.1" customHeight="1" x14ac:dyDescent="0.25">
      <c r="A33" s="91"/>
      <c r="B33" s="45"/>
      <c r="C33" s="45"/>
      <c r="D33" s="329" t="s">
        <v>815</v>
      </c>
      <c r="E33" s="330"/>
      <c r="F33" s="330"/>
      <c r="G33" s="330"/>
      <c r="H33" s="330"/>
      <c r="I33" s="368"/>
      <c r="J33" s="335">
        <v>1</v>
      </c>
      <c r="K33" s="336"/>
      <c r="L33" s="125"/>
      <c r="M33" s="125"/>
      <c r="N33" s="125"/>
      <c r="O33" s="126"/>
      <c r="P33" s="214"/>
    </row>
    <row r="34" spans="1:37" ht="14.1" customHeight="1" x14ac:dyDescent="0.25">
      <c r="A34" s="91"/>
      <c r="B34" s="45"/>
      <c r="C34" s="45"/>
      <c r="D34" s="340" t="s">
        <v>827</v>
      </c>
      <c r="E34" s="340"/>
      <c r="F34" s="340"/>
      <c r="G34" s="340"/>
      <c r="H34" s="340"/>
      <c r="I34" s="340"/>
      <c r="J34" s="337">
        <f>SUM(J32:K33)</f>
        <v>9</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5</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3</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1</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9</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4" sqref="I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Mono</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5" t="s">
        <v>950</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396" t="s">
        <v>871</v>
      </c>
      <c r="D9" s="396"/>
      <c r="E9" s="396"/>
      <c r="F9" s="396"/>
      <c r="G9" s="386">
        <v>7</v>
      </c>
      <c r="H9" s="386"/>
      <c r="I9" s="183"/>
    </row>
    <row r="10" spans="1:21" ht="13.8" x14ac:dyDescent="0.25">
      <c r="A10" s="165"/>
      <c r="B10" s="206"/>
      <c r="C10" s="397" t="s">
        <v>872</v>
      </c>
      <c r="D10" s="397"/>
      <c r="E10" s="397"/>
      <c r="F10" s="397"/>
      <c r="G10" s="395">
        <v>14</v>
      </c>
      <c r="H10" s="395"/>
      <c r="I10" s="183"/>
    </row>
    <row r="11" spans="1:21" ht="13.8" x14ac:dyDescent="0.25">
      <c r="A11" s="165"/>
      <c r="B11" s="206"/>
      <c r="C11" s="396" t="s">
        <v>873</v>
      </c>
      <c r="D11" s="396"/>
      <c r="E11" s="396"/>
      <c r="F11" s="396"/>
      <c r="G11" s="386">
        <v>3</v>
      </c>
      <c r="H11" s="386"/>
      <c r="I11" s="183"/>
    </row>
    <row r="12" spans="1:21" ht="14.4" x14ac:dyDescent="0.3">
      <c r="A12" s="165"/>
      <c r="B12" s="177"/>
      <c r="C12" s="298" t="s">
        <v>827</v>
      </c>
      <c r="D12" s="298"/>
      <c r="E12" s="298"/>
      <c r="F12" s="298"/>
      <c r="G12" s="392">
        <f>SUM(G9:H11)</f>
        <v>24</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20</v>
      </c>
      <c r="H16" s="386"/>
      <c r="I16" s="98"/>
    </row>
    <row r="17" spans="1:9" ht="13.8" x14ac:dyDescent="0.25">
      <c r="A17" s="102"/>
      <c r="B17" s="128"/>
      <c r="C17" s="296" t="s">
        <v>815</v>
      </c>
      <c r="D17" s="296"/>
      <c r="E17" s="296"/>
      <c r="F17" s="296"/>
      <c r="G17" s="395">
        <v>4</v>
      </c>
      <c r="H17" s="395"/>
      <c r="I17" s="98"/>
    </row>
    <row r="18" spans="1:9" ht="14.4" x14ac:dyDescent="0.3">
      <c r="A18" s="102"/>
      <c r="B18" s="128"/>
      <c r="C18" s="298" t="s">
        <v>827</v>
      </c>
      <c r="D18" s="298"/>
      <c r="E18" s="298"/>
      <c r="F18" s="298"/>
      <c r="G18" s="405">
        <f>SUM(G16:H17)</f>
        <v>24</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6">
        <v>8</v>
      </c>
      <c r="H23" s="406"/>
      <c r="I23" s="98"/>
    </row>
    <row r="24" spans="1:9" ht="13.8" x14ac:dyDescent="0.25">
      <c r="A24" s="102"/>
      <c r="B24" s="128"/>
      <c r="C24" s="297" t="s">
        <v>817</v>
      </c>
      <c r="D24" s="297"/>
      <c r="E24" s="297"/>
      <c r="F24" s="297"/>
      <c r="G24" s="386">
        <v>15</v>
      </c>
      <c r="H24" s="386"/>
      <c r="I24" s="98"/>
    </row>
    <row r="25" spans="1:9" ht="13.8" x14ac:dyDescent="0.25">
      <c r="A25" s="102"/>
      <c r="B25" s="128"/>
      <c r="C25" s="311" t="s">
        <v>512</v>
      </c>
      <c r="D25" s="311"/>
      <c r="E25" s="311"/>
      <c r="F25" s="311"/>
      <c r="G25" s="395">
        <v>1</v>
      </c>
      <c r="H25" s="395"/>
      <c r="I25" s="98"/>
    </row>
    <row r="26" spans="1:9" ht="14.4" x14ac:dyDescent="0.3">
      <c r="A26" s="102"/>
      <c r="B26" s="128"/>
      <c r="C26" s="298" t="s">
        <v>827</v>
      </c>
      <c r="D26" s="298"/>
      <c r="E26" s="298"/>
      <c r="F26" s="298"/>
      <c r="G26" s="405">
        <f>SUM(G22:H25)</f>
        <v>24</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Mono</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944</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28" yWindow="63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K24" sqref="K24"/>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
        <v>323</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Mono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922</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Mono</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6" t="s">
        <v>935</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470" t="s">
        <v>468</v>
      </c>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502" t="s">
        <v>527</v>
      </c>
      <c r="B132" s="502"/>
      <c r="C132" s="502"/>
      <c r="D132" s="502"/>
      <c r="E132" s="448"/>
      <c r="F132" s="448"/>
      <c r="G132" s="448"/>
      <c r="H132" s="448"/>
      <c r="I132" s="449"/>
      <c r="J132" s="449"/>
    </row>
    <row r="133" spans="1:16" x14ac:dyDescent="0.25">
      <c r="A133" s="503" t="s">
        <v>528</v>
      </c>
      <c r="B133" s="503"/>
      <c r="C133" s="503"/>
      <c r="D133" s="503"/>
      <c r="E133" s="431"/>
      <c r="F133" s="431"/>
      <c r="G133" s="432">
        <v>306</v>
      </c>
      <c r="H133" s="432"/>
      <c r="I133" s="447"/>
      <c r="J133" s="447"/>
    </row>
    <row r="134" spans="1:16" x14ac:dyDescent="0.25">
      <c r="A134" s="502" t="s">
        <v>529</v>
      </c>
      <c r="B134" s="502"/>
      <c r="C134" s="502"/>
      <c r="D134" s="502"/>
      <c r="E134" s="448"/>
      <c r="F134" s="448"/>
      <c r="G134" s="448">
        <v>2340</v>
      </c>
      <c r="H134" s="448"/>
      <c r="I134" s="449"/>
      <c r="J134" s="449"/>
    </row>
    <row r="135" spans="1:16" x14ac:dyDescent="0.25">
      <c r="A135" s="503" t="s">
        <v>530</v>
      </c>
      <c r="B135" s="503"/>
      <c r="C135" s="503"/>
      <c r="D135" s="503"/>
      <c r="E135" s="431"/>
      <c r="F135" s="431"/>
      <c r="G135" s="432"/>
      <c r="H135" s="432"/>
      <c r="I135" s="447"/>
      <c r="J135" s="447"/>
    </row>
    <row r="136" spans="1:16" x14ac:dyDescent="0.25">
      <c r="A136" s="502" t="s">
        <v>531</v>
      </c>
      <c r="B136" s="502"/>
      <c r="C136" s="502"/>
      <c r="D136" s="502"/>
      <c r="E136" s="448"/>
      <c r="F136" s="448"/>
      <c r="G136" s="448"/>
      <c r="H136" s="448"/>
      <c r="I136" s="449"/>
      <c r="J136" s="449"/>
    </row>
    <row r="137" spans="1:16" x14ac:dyDescent="0.25">
      <c r="A137" s="503" t="s">
        <v>532</v>
      </c>
      <c r="B137" s="503"/>
      <c r="C137" s="503"/>
      <c r="D137" s="503"/>
      <c r="E137" s="431"/>
      <c r="F137" s="431"/>
      <c r="G137" s="432"/>
      <c r="H137" s="432"/>
      <c r="I137" s="447"/>
      <c r="J137" s="447"/>
    </row>
    <row r="138" spans="1:16" x14ac:dyDescent="0.25">
      <c r="A138" s="501" t="s">
        <v>537</v>
      </c>
      <c r="B138" s="502"/>
      <c r="C138" s="502"/>
      <c r="D138" s="502"/>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0</v>
      </c>
      <c r="F142" s="436"/>
      <c r="G142" s="436">
        <f>SUM(G132:G141)</f>
        <v>2646</v>
      </c>
      <c r="H142" s="436"/>
      <c r="I142" s="436">
        <f>SUM(I132:I141)</f>
        <v>0</v>
      </c>
      <c r="J142" s="436"/>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0" t="s">
        <v>946</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Mono</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6" t="s">
        <v>934</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0" t="s">
        <v>513</v>
      </c>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v>32652</v>
      </c>
      <c r="F184" s="448"/>
      <c r="G184" s="448">
        <v>32500</v>
      </c>
      <c r="H184" s="448"/>
      <c r="I184" s="449"/>
      <c r="J184" s="449"/>
    </row>
    <row r="185" spans="1:20" x14ac:dyDescent="0.25">
      <c r="A185" s="444" t="s">
        <v>528</v>
      </c>
      <c r="B185" s="445"/>
      <c r="C185" s="445"/>
      <c r="D185" s="446"/>
      <c r="E185" s="431"/>
      <c r="F185" s="431"/>
      <c r="G185" s="432"/>
      <c r="H185" s="432"/>
      <c r="I185" s="447"/>
      <c r="J185" s="447"/>
    </row>
    <row r="186" spans="1:20" x14ac:dyDescent="0.25">
      <c r="A186" s="440" t="s">
        <v>529</v>
      </c>
      <c r="B186" s="441"/>
      <c r="C186" s="441"/>
      <c r="D186" s="442"/>
      <c r="E186" s="448"/>
      <c r="F186" s="448"/>
      <c r="G186" s="448"/>
      <c r="H186" s="448"/>
      <c r="I186" s="449"/>
      <c r="J186" s="449"/>
    </row>
    <row r="187" spans="1:20" x14ac:dyDescent="0.25">
      <c r="A187" s="444" t="s">
        <v>530</v>
      </c>
      <c r="B187" s="445"/>
      <c r="C187" s="445"/>
      <c r="D187" s="446"/>
      <c r="E187" s="431"/>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32652</v>
      </c>
      <c r="F194" s="436"/>
      <c r="G194" s="436">
        <f>SUM(G184:G193)</f>
        <v>32500</v>
      </c>
      <c r="H194" s="436"/>
      <c r="I194" s="436">
        <f>SUM(I184:I193)</f>
        <v>0</v>
      </c>
      <c r="J194" s="436"/>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477" t="s">
        <v>936</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Mono</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8"/>
      <c r="C233" s="518"/>
      <c r="D233" s="519"/>
      <c r="E233" s="506" t="s">
        <v>937</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0" t="s">
        <v>913</v>
      </c>
      <c r="B235" s="521"/>
      <c r="C235" s="521"/>
      <c r="D235" s="522"/>
      <c r="E235" s="470" t="s">
        <v>474</v>
      </c>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0" t="s">
        <v>527</v>
      </c>
      <c r="B237" s="441"/>
      <c r="C237" s="441"/>
      <c r="D237" s="442"/>
      <c r="E237" s="448"/>
      <c r="F237" s="448"/>
      <c r="G237" s="448"/>
      <c r="H237" s="448"/>
      <c r="I237" s="449"/>
      <c r="J237" s="449"/>
    </row>
    <row r="238" spans="1:10" x14ac:dyDescent="0.25">
      <c r="A238" s="444" t="s">
        <v>528</v>
      </c>
      <c r="B238" s="445"/>
      <c r="C238" s="445"/>
      <c r="D238" s="446"/>
      <c r="E238" s="431"/>
      <c r="F238" s="431"/>
      <c r="G238" s="432">
        <v>2741</v>
      </c>
      <c r="H238" s="432"/>
      <c r="I238" s="447"/>
      <c r="J238" s="447"/>
    </row>
    <row r="239" spans="1:10" x14ac:dyDescent="0.25">
      <c r="A239" s="440" t="s">
        <v>529</v>
      </c>
      <c r="B239" s="441"/>
      <c r="C239" s="441"/>
      <c r="D239" s="442"/>
      <c r="E239" s="448"/>
      <c r="F239" s="448"/>
      <c r="G239" s="448"/>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2741</v>
      </c>
      <c r="H247" s="436"/>
      <c r="I247" s="436">
        <f>SUM(I237:I246)</f>
        <v>0</v>
      </c>
      <c r="J247" s="436"/>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477" t="s">
        <v>938</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Mono</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6" t="s">
        <v>502</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3" t="s">
        <v>808</v>
      </c>
      <c r="B293" s="524"/>
      <c r="C293" s="524"/>
      <c r="D293" s="525"/>
      <c r="E293" s="470" t="s">
        <v>502</v>
      </c>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v>2000</v>
      </c>
      <c r="H297" s="448"/>
      <c r="I297" s="449"/>
      <c r="J297" s="449"/>
    </row>
    <row r="298" spans="1:10" x14ac:dyDescent="0.25">
      <c r="A298" s="444" t="s">
        <v>530</v>
      </c>
      <c r="B298" s="445"/>
      <c r="C298" s="445"/>
      <c r="D298" s="446"/>
      <c r="E298" s="431"/>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0</v>
      </c>
      <c r="F305" s="436"/>
      <c r="G305" s="436">
        <f>SUM(G295:G304)</f>
        <v>2000</v>
      </c>
      <c r="H305" s="436"/>
      <c r="I305" s="436">
        <f>SUM(I295:I304)</f>
        <v>0</v>
      </c>
      <c r="J305" s="436"/>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477" t="s">
        <v>939</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Mono</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6" t="s">
        <v>947</v>
      </c>
      <c r="F349" s="527"/>
      <c r="G349" s="527"/>
      <c r="H349" s="527"/>
      <c r="I349" s="527"/>
      <c r="J349" s="528"/>
    </row>
    <row r="350" spans="1:10" x14ac:dyDescent="0.25">
      <c r="A350" s="495" t="s">
        <v>853</v>
      </c>
      <c r="B350" s="496"/>
      <c r="C350" s="496"/>
      <c r="D350" s="497"/>
      <c r="E350" s="529"/>
      <c r="F350" s="530"/>
      <c r="G350" s="530"/>
      <c r="H350" s="530"/>
      <c r="I350" s="530"/>
      <c r="J350" s="531"/>
    </row>
    <row r="351" spans="1:10" x14ac:dyDescent="0.25">
      <c r="A351" s="523" t="s">
        <v>808</v>
      </c>
      <c r="B351" s="524"/>
      <c r="C351" s="524"/>
      <c r="D351" s="525"/>
      <c r="E351" s="470" t="s">
        <v>496</v>
      </c>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v>19</v>
      </c>
      <c r="H354" s="432"/>
      <c r="I354" s="447"/>
      <c r="J354" s="447"/>
    </row>
    <row r="355" spans="1:10" x14ac:dyDescent="0.25">
      <c r="A355" s="440" t="s">
        <v>529</v>
      </c>
      <c r="B355" s="441"/>
      <c r="C355" s="441"/>
      <c r="D355" s="442"/>
      <c r="E355" s="448"/>
      <c r="F355" s="448"/>
      <c r="G355" s="448"/>
      <c r="H355" s="448"/>
      <c r="I355" s="449"/>
      <c r="J355" s="449"/>
    </row>
    <row r="356" spans="1:10" x14ac:dyDescent="0.25">
      <c r="A356" s="444" t="s">
        <v>530</v>
      </c>
      <c r="B356" s="445"/>
      <c r="C356" s="445"/>
      <c r="D356" s="446"/>
      <c r="E356" s="431"/>
      <c r="F356" s="431"/>
      <c r="G356" s="432"/>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19</v>
      </c>
      <c r="H363" s="436"/>
      <c r="I363" s="436">
        <f>SUM(I353:I362)</f>
        <v>0</v>
      </c>
      <c r="J363" s="436"/>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t="s">
        <v>940</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Mono</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6" t="s">
        <v>945</v>
      </c>
      <c r="F407" s="527"/>
      <c r="G407" s="527"/>
      <c r="H407" s="527"/>
      <c r="I407" s="527"/>
      <c r="J407" s="528"/>
    </row>
    <row r="408" spans="1:10" x14ac:dyDescent="0.25">
      <c r="A408" s="495" t="s">
        <v>853</v>
      </c>
      <c r="B408" s="496"/>
      <c r="C408" s="496"/>
      <c r="D408" s="497"/>
      <c r="E408" s="529"/>
      <c r="F408" s="530"/>
      <c r="G408" s="530"/>
      <c r="H408" s="530"/>
      <c r="I408" s="530"/>
      <c r="J408" s="531"/>
    </row>
    <row r="409" spans="1:10" x14ac:dyDescent="0.25">
      <c r="A409" s="523" t="s">
        <v>808</v>
      </c>
      <c r="B409" s="524"/>
      <c r="C409" s="524"/>
      <c r="D409" s="525"/>
      <c r="E409" s="470" t="s">
        <v>494</v>
      </c>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v>206</v>
      </c>
      <c r="H412" s="432"/>
      <c r="I412" s="447"/>
      <c r="J412" s="447"/>
    </row>
    <row r="413" spans="1:10" x14ac:dyDescent="0.25">
      <c r="A413" s="440" t="s">
        <v>529</v>
      </c>
      <c r="B413" s="441"/>
      <c r="C413" s="441"/>
      <c r="D413" s="442"/>
      <c r="E413" s="448"/>
      <c r="F413" s="448"/>
      <c r="G413" s="448">
        <v>4620</v>
      </c>
      <c r="H413" s="448"/>
      <c r="I413" s="449"/>
      <c r="J413" s="449"/>
    </row>
    <row r="414" spans="1:10" x14ac:dyDescent="0.25">
      <c r="A414" s="444" t="s">
        <v>530</v>
      </c>
      <c r="B414" s="445"/>
      <c r="C414" s="445"/>
      <c r="D414" s="446"/>
      <c r="E414" s="431"/>
      <c r="F414" s="431"/>
      <c r="G414" s="432"/>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4826</v>
      </c>
      <c r="H421" s="436"/>
      <c r="I421" s="436">
        <f>SUM(I411:I420)</f>
        <v>0</v>
      </c>
      <c r="J421" s="436"/>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477" t="s">
        <v>941</v>
      </c>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Mono</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526" t="s">
        <v>942</v>
      </c>
      <c r="F465" s="527"/>
      <c r="G465" s="527"/>
      <c r="H465" s="527"/>
      <c r="I465" s="527"/>
      <c r="J465" s="528"/>
    </row>
    <row r="466" spans="1:10" x14ac:dyDescent="0.25">
      <c r="A466" s="495" t="s">
        <v>853</v>
      </c>
      <c r="B466" s="496"/>
      <c r="C466" s="496"/>
      <c r="D466" s="497"/>
      <c r="E466" s="529"/>
      <c r="F466" s="530"/>
      <c r="G466" s="530"/>
      <c r="H466" s="530"/>
      <c r="I466" s="530"/>
      <c r="J466" s="531"/>
    </row>
    <row r="467" spans="1:10" x14ac:dyDescent="0.25">
      <c r="A467" s="523" t="s">
        <v>808</v>
      </c>
      <c r="B467" s="524"/>
      <c r="C467" s="524"/>
      <c r="D467" s="525"/>
      <c r="E467" s="470" t="s">
        <v>510</v>
      </c>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v>5000</v>
      </c>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5000</v>
      </c>
      <c r="H479" s="436"/>
      <c r="I479" s="436">
        <f>SUM(I469:I478)</f>
        <v>0</v>
      </c>
      <c r="J479" s="436"/>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477" t="s">
        <v>943</v>
      </c>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Mono</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6"/>
      <c r="F523" s="527"/>
      <c r="G523" s="527"/>
      <c r="H523" s="527"/>
      <c r="I523" s="527"/>
      <c r="J523" s="528"/>
    </row>
    <row r="524" spans="1:10" ht="12.75" customHeight="1" x14ac:dyDescent="0.25">
      <c r="A524" s="495" t="s">
        <v>853</v>
      </c>
      <c r="B524" s="496"/>
      <c r="C524" s="496"/>
      <c r="D524" s="497"/>
      <c r="E524" s="529"/>
      <c r="F524" s="530"/>
      <c r="G524" s="530"/>
      <c r="H524" s="530"/>
      <c r="I524" s="530"/>
      <c r="J524" s="531"/>
    </row>
    <row r="525" spans="1:10" x14ac:dyDescent="0.25">
      <c r="A525" s="523" t="s">
        <v>808</v>
      </c>
      <c r="B525" s="524"/>
      <c r="C525" s="524"/>
      <c r="D525" s="525"/>
      <c r="E525" s="470"/>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0</v>
      </c>
      <c r="H537" s="436"/>
      <c r="I537" s="436">
        <f>SUM(I527:I536)</f>
        <v>0</v>
      </c>
      <c r="J537" s="436"/>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Mono</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526"/>
      <c r="F581" s="527"/>
      <c r="G581" s="527"/>
      <c r="H581" s="527"/>
      <c r="I581" s="527"/>
      <c r="J581" s="528"/>
    </row>
    <row r="582" spans="1:10" ht="12.75" customHeight="1" x14ac:dyDescent="0.25">
      <c r="A582" s="495" t="s">
        <v>853</v>
      </c>
      <c r="B582" s="496"/>
      <c r="C582" s="496"/>
      <c r="D582" s="497"/>
      <c r="E582" s="529"/>
      <c r="F582" s="530"/>
      <c r="G582" s="530"/>
      <c r="H582" s="530"/>
      <c r="I582" s="530"/>
      <c r="J582" s="531"/>
    </row>
    <row r="583" spans="1:10" x14ac:dyDescent="0.25">
      <c r="A583" s="523" t="s">
        <v>808</v>
      </c>
      <c r="B583" s="524"/>
      <c r="C583" s="524"/>
      <c r="D583" s="525"/>
      <c r="E583" s="470"/>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c r="F586" s="431"/>
      <c r="G586" s="432"/>
      <c r="H586" s="432"/>
      <c r="I586" s="447"/>
      <c r="J586" s="447"/>
    </row>
    <row r="587" spans="1:10" x14ac:dyDescent="0.25">
      <c r="A587" s="440" t="s">
        <v>529</v>
      </c>
      <c r="B587" s="441"/>
      <c r="C587" s="441"/>
      <c r="D587" s="442"/>
      <c r="E587" s="448"/>
      <c r="F587" s="448"/>
      <c r="G587" s="448"/>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0</v>
      </c>
      <c r="H595" s="436"/>
      <c r="I595" s="436">
        <f>SUM(I585:I594)</f>
        <v>0</v>
      </c>
      <c r="J595" s="436"/>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Mono</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526"/>
      <c r="F639" s="527"/>
      <c r="G639" s="527"/>
      <c r="H639" s="527"/>
      <c r="I639" s="527"/>
      <c r="J639" s="528"/>
    </row>
    <row r="640" spans="1:10" x14ac:dyDescent="0.25">
      <c r="A640" s="495" t="s">
        <v>853</v>
      </c>
      <c r="B640" s="496"/>
      <c r="C640" s="496"/>
      <c r="D640" s="497"/>
      <c r="E640" s="529"/>
      <c r="F640" s="530"/>
      <c r="G640" s="530"/>
      <c r="H640" s="530"/>
      <c r="I640" s="530"/>
      <c r="J640" s="531"/>
    </row>
    <row r="641" spans="1:10" x14ac:dyDescent="0.25">
      <c r="A641" s="523" t="s">
        <v>808</v>
      </c>
      <c r="B641" s="524"/>
      <c r="C641" s="524"/>
      <c r="D641" s="525"/>
      <c r="E641" s="470"/>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Mono</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6"/>
      <c r="F697" s="527"/>
      <c r="G697" s="527"/>
      <c r="H697" s="527"/>
      <c r="I697" s="527"/>
      <c r="J697" s="528"/>
    </row>
    <row r="698" spans="1:10" x14ac:dyDescent="0.25">
      <c r="A698" s="495" t="s">
        <v>853</v>
      </c>
      <c r="B698" s="496"/>
      <c r="C698" s="496"/>
      <c r="D698" s="497"/>
      <c r="E698" s="529"/>
      <c r="F698" s="530"/>
      <c r="G698" s="530"/>
      <c r="H698" s="530"/>
      <c r="I698" s="530"/>
      <c r="J698" s="531"/>
    </row>
    <row r="699" spans="1:10" x14ac:dyDescent="0.25">
      <c r="A699" s="523" t="s">
        <v>808</v>
      </c>
      <c r="B699" s="524"/>
      <c r="C699" s="524"/>
      <c r="D699" s="525"/>
      <c r="E699" s="470"/>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Mono</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6"/>
      <c r="F755" s="527"/>
      <c r="G755" s="527"/>
      <c r="H755" s="527"/>
      <c r="I755" s="527"/>
      <c r="J755" s="528"/>
    </row>
    <row r="756" spans="1:10" x14ac:dyDescent="0.25">
      <c r="A756" s="495" t="s">
        <v>853</v>
      </c>
      <c r="B756" s="496"/>
      <c r="C756" s="496"/>
      <c r="D756" s="497"/>
      <c r="E756" s="529"/>
      <c r="F756" s="530"/>
      <c r="G756" s="530"/>
      <c r="H756" s="530"/>
      <c r="I756" s="530"/>
      <c r="J756" s="531"/>
    </row>
    <row r="757" spans="1:10" x14ac:dyDescent="0.25">
      <c r="A757" s="523" t="s">
        <v>808</v>
      </c>
      <c r="B757" s="524"/>
      <c r="C757" s="524"/>
      <c r="D757" s="525"/>
      <c r="E757" s="470"/>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Mono</v>
      </c>
      <c r="I810" s="348"/>
      <c r="J810" s="349"/>
    </row>
    <row r="811" spans="1:10" ht="8.1" customHeight="1" x14ac:dyDescent="0.25">
      <c r="A811" s="163"/>
      <c r="B811" s="163"/>
      <c r="C811" s="163"/>
      <c r="D811" s="163"/>
      <c r="E811" s="163"/>
      <c r="F811" s="163"/>
      <c r="G811" s="163"/>
      <c r="H811" s="163"/>
      <c r="I811" s="163"/>
      <c r="J811" s="163"/>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6"/>
      <c r="F813" s="527"/>
      <c r="G813" s="527"/>
      <c r="H813" s="527"/>
      <c r="I813" s="527"/>
      <c r="J813" s="528"/>
    </row>
    <row r="814" spans="1:10" x14ac:dyDescent="0.25">
      <c r="A814" s="495" t="s">
        <v>853</v>
      </c>
      <c r="B814" s="496"/>
      <c r="C814" s="496"/>
      <c r="D814" s="497"/>
      <c r="E814" s="529"/>
      <c r="F814" s="530"/>
      <c r="G814" s="530"/>
      <c r="H814" s="530"/>
      <c r="I814" s="530"/>
      <c r="J814" s="531"/>
    </row>
    <row r="815" spans="1:10" x14ac:dyDescent="0.25">
      <c r="A815" s="523" t="s">
        <v>808</v>
      </c>
      <c r="B815" s="524"/>
      <c r="C815" s="524"/>
      <c r="D815" s="525"/>
      <c r="E815" s="470"/>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Mono</v>
      </c>
      <c r="I868" s="348"/>
      <c r="J868" s="349"/>
    </row>
    <row r="869" spans="1:10" ht="8.1" customHeight="1" x14ac:dyDescent="0.25">
      <c r="A869" s="200"/>
      <c r="B869" s="201"/>
      <c r="C869" s="201"/>
      <c r="D869" s="201"/>
      <c r="E869" s="201"/>
      <c r="F869" s="201"/>
      <c r="G869" s="201"/>
      <c r="H869" s="201"/>
      <c r="I869" s="201"/>
      <c r="J869" s="202"/>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6"/>
      <c r="F871" s="527"/>
      <c r="G871" s="527"/>
      <c r="H871" s="527"/>
      <c r="I871" s="527"/>
      <c r="J871" s="528"/>
    </row>
    <row r="872" spans="1:10" x14ac:dyDescent="0.25">
      <c r="A872" s="495" t="s">
        <v>853</v>
      </c>
      <c r="B872" s="496"/>
      <c r="C872" s="496"/>
      <c r="D872" s="497"/>
      <c r="E872" s="529"/>
      <c r="F872" s="530"/>
      <c r="G872" s="530"/>
      <c r="H872" s="530"/>
      <c r="I872" s="530"/>
      <c r="J872" s="531"/>
    </row>
    <row r="873" spans="1:10" x14ac:dyDescent="0.25">
      <c r="A873" s="523" t="s">
        <v>808</v>
      </c>
      <c r="B873" s="524"/>
      <c r="C873" s="524"/>
      <c r="D873" s="525"/>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Mono</v>
      </c>
      <c r="I926" s="348"/>
      <c r="J926" s="349"/>
    </row>
    <row r="927" spans="1:10" ht="8.4" customHeight="1" x14ac:dyDescent="0.25">
      <c r="A927" s="163"/>
      <c r="B927" s="163"/>
      <c r="C927" s="163"/>
      <c r="D927" s="163"/>
      <c r="E927" s="163"/>
      <c r="F927" s="163"/>
      <c r="G927" s="163"/>
      <c r="H927" s="163"/>
      <c r="I927" s="163"/>
      <c r="J927" s="163"/>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526"/>
      <c r="F929" s="527"/>
      <c r="G929" s="527"/>
      <c r="H929" s="527"/>
      <c r="I929" s="527"/>
      <c r="J929" s="528"/>
    </row>
    <row r="930" spans="1:10" x14ac:dyDescent="0.25">
      <c r="A930" s="495" t="s">
        <v>853</v>
      </c>
      <c r="B930" s="496"/>
      <c r="C930" s="496"/>
      <c r="D930" s="497"/>
      <c r="E930" s="529"/>
      <c r="F930" s="530"/>
      <c r="G930" s="530"/>
      <c r="H930" s="530"/>
      <c r="I930" s="530"/>
      <c r="J930" s="531"/>
    </row>
    <row r="931" spans="1:10" x14ac:dyDescent="0.25">
      <c r="A931" s="523" t="s">
        <v>808</v>
      </c>
      <c r="B931" s="524"/>
      <c r="C931" s="524"/>
      <c r="D931" s="525"/>
      <c r="E931" s="470"/>
      <c r="F931" s="471"/>
      <c r="G931" s="471"/>
      <c r="H931" s="471"/>
      <c r="I931" s="471"/>
      <c r="J931" s="472"/>
    </row>
    <row r="932" spans="1:10" ht="27" customHeight="1" x14ac:dyDescent="0.25">
      <c r="A932" s="157"/>
      <c r="B932" s="208"/>
      <c r="C932" s="208"/>
      <c r="D932" s="208"/>
      <c r="E932" s="473" t="s">
        <v>535</v>
      </c>
      <c r="F932" s="474"/>
      <c r="G932" s="473" t="s">
        <v>533</v>
      </c>
      <c r="H932" s="474"/>
      <c r="I932" s="475" t="s">
        <v>849</v>
      </c>
      <c r="J932" s="476"/>
    </row>
    <row r="933" spans="1:10" x14ac:dyDescent="0.25">
      <c r="A933" s="440" t="s">
        <v>527</v>
      </c>
      <c r="B933" s="441"/>
      <c r="C933" s="441"/>
      <c r="D933" s="442"/>
      <c r="E933" s="448"/>
      <c r="F933" s="448"/>
      <c r="G933" s="448"/>
      <c r="H933" s="448"/>
      <c r="I933" s="449"/>
      <c r="J933" s="449"/>
    </row>
    <row r="934" spans="1:10" x14ac:dyDescent="0.25">
      <c r="A934" s="444" t="s">
        <v>528</v>
      </c>
      <c r="B934" s="445"/>
      <c r="C934" s="445"/>
      <c r="D934" s="446"/>
      <c r="E934" s="431"/>
      <c r="F934" s="431"/>
      <c r="G934" s="432"/>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Mono</v>
      </c>
      <c r="I1" s="348"/>
      <c r="J1" s="349"/>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526"/>
      <c r="F4" s="527"/>
      <c r="G4" s="527"/>
      <c r="H4" s="527"/>
      <c r="I4" s="527"/>
      <c r="J4" s="528"/>
    </row>
    <row r="5" spans="1:10" x14ac:dyDescent="0.25">
      <c r="A5" s="495" t="s">
        <v>853</v>
      </c>
      <c r="B5" s="496"/>
      <c r="C5" s="496"/>
      <c r="D5" s="497"/>
      <c r="E5" s="529"/>
      <c r="F5" s="530"/>
      <c r="G5" s="530"/>
      <c r="H5" s="530"/>
      <c r="I5" s="530"/>
      <c r="J5" s="531"/>
    </row>
    <row r="6" spans="1:10" x14ac:dyDescent="0.25">
      <c r="A6" s="523" t="s">
        <v>808</v>
      </c>
      <c r="B6" s="524"/>
      <c r="C6" s="524"/>
      <c r="D6" s="525"/>
      <c r="E6" s="532"/>
      <c r="F6" s="533"/>
      <c r="G6" s="533"/>
      <c r="H6" s="533"/>
      <c r="I6" s="533"/>
      <c r="J6" s="534"/>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Mono</v>
      </c>
      <c r="I56" s="348"/>
      <c r="J56" s="349"/>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6"/>
      <c r="F59" s="527"/>
      <c r="G59" s="527"/>
      <c r="H59" s="527"/>
      <c r="I59" s="527"/>
      <c r="J59" s="528"/>
    </row>
    <row r="60" spans="1:10" x14ac:dyDescent="0.25">
      <c r="A60" s="495" t="s">
        <v>853</v>
      </c>
      <c r="B60" s="496"/>
      <c r="C60" s="496"/>
      <c r="D60" s="497"/>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Mono</v>
      </c>
      <c r="I112" s="348"/>
      <c r="J112" s="349"/>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6"/>
      <c r="F115" s="527"/>
      <c r="G115" s="527"/>
      <c r="H115" s="527"/>
      <c r="I115" s="527"/>
      <c r="J115" s="528"/>
    </row>
    <row r="116" spans="1:10" x14ac:dyDescent="0.25">
      <c r="A116" s="495" t="s">
        <v>853</v>
      </c>
      <c r="B116" s="496"/>
      <c r="C116" s="496"/>
      <c r="D116" s="497"/>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Mono</v>
      </c>
      <c r="I167" s="348"/>
      <c r="J167" s="349"/>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6"/>
      <c r="F170" s="527"/>
      <c r="G170" s="527"/>
      <c r="H170" s="527"/>
      <c r="I170" s="527"/>
      <c r="J170" s="528"/>
    </row>
    <row r="171" spans="1:10" x14ac:dyDescent="0.25">
      <c r="A171" s="495" t="s">
        <v>853</v>
      </c>
      <c r="B171" s="496"/>
      <c r="C171" s="496"/>
      <c r="D171" s="497"/>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Mono</v>
      </c>
      <c r="I222" s="348"/>
      <c r="J222" s="349"/>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6"/>
      <c r="F225" s="527"/>
      <c r="G225" s="527"/>
      <c r="H225" s="527"/>
      <c r="I225" s="527"/>
      <c r="J225" s="528"/>
    </row>
    <row r="226" spans="1:10" x14ac:dyDescent="0.25">
      <c r="A226" s="495" t="s">
        <v>853</v>
      </c>
      <c r="B226" s="496"/>
      <c r="C226" s="496"/>
      <c r="D226" s="497"/>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Mono</v>
      </c>
      <c r="I277" s="348"/>
      <c r="J277" s="349"/>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18"/>
      <c r="C280" s="518"/>
      <c r="D280" s="519"/>
      <c r="E280" s="526"/>
      <c r="F280" s="527"/>
      <c r="G280" s="527"/>
      <c r="H280" s="527"/>
      <c r="I280" s="527"/>
      <c r="J280" s="528"/>
    </row>
    <row r="281" spans="1:10" ht="13.2" customHeight="1" x14ac:dyDescent="0.25">
      <c r="A281" s="495" t="s">
        <v>853</v>
      </c>
      <c r="B281" s="496"/>
      <c r="C281" s="496"/>
      <c r="D281" s="497"/>
      <c r="E281" s="529"/>
      <c r="F281" s="530"/>
      <c r="G281" s="530"/>
      <c r="H281" s="530"/>
      <c r="I281" s="530"/>
      <c r="J281" s="531"/>
    </row>
    <row r="282" spans="1:10" x14ac:dyDescent="0.25">
      <c r="A282" s="520" t="s">
        <v>808</v>
      </c>
      <c r="B282" s="521"/>
      <c r="C282" s="521"/>
      <c r="D282" s="522"/>
      <c r="E282" s="470"/>
      <c r="F282" s="471"/>
      <c r="G282" s="471"/>
      <c r="H282" s="471"/>
      <c r="I282" s="471"/>
      <c r="J282" s="472"/>
    </row>
    <row r="283" spans="1:10" ht="13.2" customHeight="1" x14ac:dyDescent="0.25">
      <c r="A283" s="58"/>
      <c r="B283" s="59"/>
      <c r="C283" s="59"/>
      <c r="D283" s="59"/>
      <c r="E283" s="541" t="s">
        <v>535</v>
      </c>
      <c r="F283" s="541"/>
      <c r="G283" s="541" t="s">
        <v>533</v>
      </c>
      <c r="H283" s="541"/>
      <c r="I283" s="542" t="s">
        <v>849</v>
      </c>
      <c r="J283" s="543"/>
    </row>
    <row r="284" spans="1:10" x14ac:dyDescent="0.25">
      <c r="A284" s="440" t="s">
        <v>527</v>
      </c>
      <c r="B284" s="441"/>
      <c r="C284" s="441"/>
      <c r="D284" s="442"/>
      <c r="E284" s="544"/>
      <c r="F284" s="545"/>
      <c r="G284" s="544"/>
      <c r="H284" s="545"/>
      <c r="I284" s="546"/>
      <c r="J284" s="547"/>
    </row>
    <row r="285" spans="1:10" x14ac:dyDescent="0.25">
      <c r="A285" s="444" t="s">
        <v>528</v>
      </c>
      <c r="B285" s="445"/>
      <c r="C285" s="445"/>
      <c r="D285" s="446"/>
      <c r="E285" s="539"/>
      <c r="F285" s="540"/>
      <c r="G285" s="537"/>
      <c r="H285" s="538"/>
      <c r="I285" s="535"/>
      <c r="J285" s="536"/>
    </row>
    <row r="286" spans="1:10" x14ac:dyDescent="0.25">
      <c r="A286" s="440" t="s">
        <v>529</v>
      </c>
      <c r="B286" s="441"/>
      <c r="C286" s="441"/>
      <c r="D286" s="442"/>
      <c r="E286" s="544"/>
      <c r="F286" s="545"/>
      <c r="G286" s="544"/>
      <c r="H286" s="545"/>
      <c r="I286" s="546"/>
      <c r="J286" s="547"/>
    </row>
    <row r="287" spans="1:10" x14ac:dyDescent="0.25">
      <c r="A287" s="444" t="s">
        <v>530</v>
      </c>
      <c r="B287" s="445"/>
      <c r="C287" s="445"/>
      <c r="D287" s="446"/>
      <c r="E287" s="539"/>
      <c r="F287" s="540"/>
      <c r="G287" s="537"/>
      <c r="H287" s="538"/>
      <c r="I287" s="535"/>
      <c r="J287" s="536"/>
    </row>
    <row r="288" spans="1:10" x14ac:dyDescent="0.25">
      <c r="A288" s="440" t="s">
        <v>531</v>
      </c>
      <c r="B288" s="441"/>
      <c r="C288" s="441"/>
      <c r="D288" s="442"/>
      <c r="E288" s="544"/>
      <c r="F288" s="545"/>
      <c r="G288" s="544"/>
      <c r="H288" s="545"/>
      <c r="I288" s="546"/>
      <c r="J288" s="547"/>
    </row>
    <row r="289" spans="1:10" x14ac:dyDescent="0.25">
      <c r="A289" s="444" t="s">
        <v>532</v>
      </c>
      <c r="B289" s="445"/>
      <c r="C289" s="445"/>
      <c r="D289" s="446"/>
      <c r="E289" s="539"/>
      <c r="F289" s="540"/>
      <c r="G289" s="537"/>
      <c r="H289" s="538"/>
      <c r="I289" s="535"/>
      <c r="J289" s="536"/>
    </row>
    <row r="290" spans="1:10" x14ac:dyDescent="0.25">
      <c r="A290" s="440" t="s">
        <v>537</v>
      </c>
      <c r="B290" s="441"/>
      <c r="C290" s="441"/>
      <c r="D290" s="442"/>
      <c r="E290" s="548"/>
      <c r="F290" s="549"/>
      <c r="G290" s="548"/>
      <c r="H290" s="549"/>
      <c r="I290" s="550"/>
      <c r="J290" s="551"/>
    </row>
    <row r="291" spans="1:10" x14ac:dyDescent="0.25">
      <c r="A291" s="428"/>
      <c r="B291" s="429"/>
      <c r="C291" s="429"/>
      <c r="D291" s="430"/>
      <c r="E291" s="539"/>
      <c r="F291" s="540"/>
      <c r="G291" s="537"/>
      <c r="H291" s="538"/>
      <c r="I291" s="537"/>
      <c r="J291" s="538"/>
    </row>
    <row r="292" spans="1:10" x14ac:dyDescent="0.25">
      <c r="A292" s="428"/>
      <c r="B292" s="429"/>
      <c r="C292" s="429"/>
      <c r="D292" s="430"/>
      <c r="E292" s="539"/>
      <c r="F292" s="540"/>
      <c r="G292" s="537"/>
      <c r="H292" s="538"/>
      <c r="I292" s="537"/>
      <c r="J292" s="538"/>
    </row>
    <row r="293" spans="1:10" x14ac:dyDescent="0.25">
      <c r="A293" s="428"/>
      <c r="B293" s="429"/>
      <c r="C293" s="429"/>
      <c r="D293" s="430"/>
      <c r="E293" s="539"/>
      <c r="F293" s="540"/>
      <c r="G293" s="537"/>
      <c r="H293" s="538"/>
      <c r="I293" s="537"/>
      <c r="J293" s="538"/>
    </row>
    <row r="294" spans="1:10" x14ac:dyDescent="0.25">
      <c r="A294" s="433" t="s">
        <v>534</v>
      </c>
      <c r="B294" s="434"/>
      <c r="C294" s="434"/>
      <c r="D294" s="435"/>
      <c r="E294" s="559">
        <f>SUM(E284:E293)</f>
        <v>0</v>
      </c>
      <c r="F294" s="560"/>
      <c r="G294" s="559">
        <f>SUM(G284:G293)</f>
        <v>0</v>
      </c>
      <c r="H294" s="560"/>
      <c r="I294" s="559">
        <f>SUM(I284:I293)</f>
        <v>0</v>
      </c>
      <c r="J294" s="560"/>
    </row>
    <row r="295" spans="1:10" ht="13.2" customHeight="1" x14ac:dyDescent="0.25">
      <c r="A295" s="486" t="s">
        <v>861</v>
      </c>
      <c r="B295" s="552"/>
      <c r="C295" s="552"/>
      <c r="D295" s="552"/>
      <c r="E295" s="552"/>
      <c r="F295" s="552"/>
      <c r="G295" s="552"/>
      <c r="H295" s="552"/>
      <c r="I295" s="552"/>
      <c r="J295" s="553"/>
    </row>
    <row r="296" spans="1:10" ht="13.2" customHeight="1" x14ac:dyDescent="0.25">
      <c r="A296" s="489" t="s">
        <v>862</v>
      </c>
      <c r="B296" s="554"/>
      <c r="C296" s="554"/>
      <c r="D296" s="554"/>
      <c r="E296" s="554"/>
      <c r="F296" s="554"/>
      <c r="G296" s="554"/>
      <c r="H296" s="554"/>
      <c r="I296" s="554"/>
      <c r="J296" s="555"/>
    </row>
    <row r="297" spans="1:10" ht="13.2" customHeight="1" x14ac:dyDescent="0.25">
      <c r="A297" s="489" t="s">
        <v>863</v>
      </c>
      <c r="B297" s="554"/>
      <c r="C297" s="554"/>
      <c r="D297" s="554"/>
      <c r="E297" s="554"/>
      <c r="F297" s="554"/>
      <c r="G297" s="554"/>
      <c r="H297" s="554"/>
      <c r="I297" s="554"/>
      <c r="J297" s="555"/>
    </row>
    <row r="298" spans="1:10" ht="13.2" customHeight="1" x14ac:dyDescent="0.25">
      <c r="A298" s="492" t="s">
        <v>864</v>
      </c>
      <c r="B298" s="556"/>
      <c r="C298" s="556"/>
      <c r="D298" s="556"/>
      <c r="E298" s="556"/>
      <c r="F298" s="556"/>
      <c r="G298" s="556"/>
      <c r="H298" s="556"/>
      <c r="I298" s="556"/>
      <c r="J298" s="557"/>
    </row>
    <row r="299" spans="1:10" ht="13.2" customHeight="1" x14ac:dyDescent="0.25">
      <c r="A299" s="558"/>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Mono</v>
      </c>
      <c r="I330" s="348"/>
      <c r="J330" s="349"/>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18"/>
      <c r="C333" s="518"/>
      <c r="D333" s="519"/>
      <c r="E333" s="526"/>
      <c r="F333" s="527"/>
      <c r="G333" s="527"/>
      <c r="H333" s="527"/>
      <c r="I333" s="527"/>
      <c r="J333" s="528"/>
    </row>
    <row r="334" spans="1:10" ht="13.2" customHeight="1" x14ac:dyDescent="0.25">
      <c r="A334" s="495" t="s">
        <v>853</v>
      </c>
      <c r="B334" s="496"/>
      <c r="C334" s="496"/>
      <c r="D334" s="497"/>
      <c r="E334" s="529"/>
      <c r="F334" s="530"/>
      <c r="G334" s="530"/>
      <c r="H334" s="530"/>
      <c r="I334" s="530"/>
      <c r="J334" s="531"/>
    </row>
    <row r="335" spans="1:10" x14ac:dyDescent="0.25">
      <c r="A335" s="520" t="s">
        <v>808</v>
      </c>
      <c r="B335" s="521"/>
      <c r="C335" s="521"/>
      <c r="D335" s="522"/>
      <c r="E335" s="470"/>
      <c r="F335" s="471"/>
      <c r="G335" s="471"/>
      <c r="H335" s="471"/>
      <c r="I335" s="471"/>
      <c r="J335" s="472"/>
    </row>
    <row r="336" spans="1:10" ht="13.2" customHeight="1" x14ac:dyDescent="0.25">
      <c r="A336" s="58"/>
      <c r="B336" s="59"/>
      <c r="C336" s="59"/>
      <c r="D336" s="59"/>
      <c r="E336" s="541" t="s">
        <v>535</v>
      </c>
      <c r="F336" s="541"/>
      <c r="G336" s="541" t="s">
        <v>533</v>
      </c>
      <c r="H336" s="541"/>
      <c r="I336" s="542" t="s">
        <v>849</v>
      </c>
      <c r="J336" s="543"/>
    </row>
    <row r="337" spans="1:10" x14ac:dyDescent="0.25">
      <c r="A337" s="440" t="s">
        <v>527</v>
      </c>
      <c r="B337" s="441"/>
      <c r="C337" s="441"/>
      <c r="D337" s="442"/>
      <c r="E337" s="544"/>
      <c r="F337" s="545"/>
      <c r="G337" s="544"/>
      <c r="H337" s="545"/>
      <c r="I337" s="546"/>
      <c r="J337" s="547"/>
    </row>
    <row r="338" spans="1:10" x14ac:dyDescent="0.25">
      <c r="A338" s="444" t="s">
        <v>528</v>
      </c>
      <c r="B338" s="445"/>
      <c r="C338" s="445"/>
      <c r="D338" s="446"/>
      <c r="E338" s="539"/>
      <c r="F338" s="540"/>
      <c r="G338" s="537"/>
      <c r="H338" s="538"/>
      <c r="I338" s="535"/>
      <c r="J338" s="536"/>
    </row>
    <row r="339" spans="1:10" x14ac:dyDescent="0.25">
      <c r="A339" s="440" t="s">
        <v>529</v>
      </c>
      <c r="B339" s="441"/>
      <c r="C339" s="441"/>
      <c r="D339" s="442"/>
      <c r="E339" s="544"/>
      <c r="F339" s="545"/>
      <c r="G339" s="544"/>
      <c r="H339" s="545"/>
      <c r="I339" s="546"/>
      <c r="J339" s="547"/>
    </row>
    <row r="340" spans="1:10" x14ac:dyDescent="0.25">
      <c r="A340" s="444" t="s">
        <v>530</v>
      </c>
      <c r="B340" s="445"/>
      <c r="C340" s="445"/>
      <c r="D340" s="446"/>
      <c r="E340" s="539"/>
      <c r="F340" s="540"/>
      <c r="G340" s="537"/>
      <c r="H340" s="538"/>
      <c r="I340" s="535"/>
      <c r="J340" s="536"/>
    </row>
    <row r="341" spans="1:10" x14ac:dyDescent="0.25">
      <c r="A341" s="440" t="s">
        <v>531</v>
      </c>
      <c r="B341" s="441"/>
      <c r="C341" s="441"/>
      <c r="D341" s="442"/>
      <c r="E341" s="544"/>
      <c r="F341" s="545"/>
      <c r="G341" s="544"/>
      <c r="H341" s="545"/>
      <c r="I341" s="546"/>
      <c r="J341" s="547"/>
    </row>
    <row r="342" spans="1:10" x14ac:dyDescent="0.25">
      <c r="A342" s="444" t="s">
        <v>532</v>
      </c>
      <c r="B342" s="445"/>
      <c r="C342" s="445"/>
      <c r="D342" s="446"/>
      <c r="E342" s="539"/>
      <c r="F342" s="540"/>
      <c r="G342" s="537"/>
      <c r="H342" s="538"/>
      <c r="I342" s="535"/>
      <c r="J342" s="536"/>
    </row>
    <row r="343" spans="1:10" x14ac:dyDescent="0.25">
      <c r="A343" s="440" t="s">
        <v>537</v>
      </c>
      <c r="B343" s="441"/>
      <c r="C343" s="441"/>
      <c r="D343" s="442"/>
      <c r="E343" s="548"/>
      <c r="F343" s="549"/>
      <c r="G343" s="548"/>
      <c r="H343" s="549"/>
      <c r="I343" s="550"/>
      <c r="J343" s="551"/>
    </row>
    <row r="344" spans="1:10" x14ac:dyDescent="0.25">
      <c r="A344" s="428"/>
      <c r="B344" s="429"/>
      <c r="C344" s="429"/>
      <c r="D344" s="430"/>
      <c r="E344" s="539"/>
      <c r="F344" s="540"/>
      <c r="G344" s="537"/>
      <c r="H344" s="538"/>
      <c r="I344" s="537"/>
      <c r="J344" s="538"/>
    </row>
    <row r="345" spans="1:10" x14ac:dyDescent="0.25">
      <c r="A345" s="428"/>
      <c r="B345" s="429"/>
      <c r="C345" s="429"/>
      <c r="D345" s="430"/>
      <c r="E345" s="539"/>
      <c r="F345" s="540"/>
      <c r="G345" s="537"/>
      <c r="H345" s="538"/>
      <c r="I345" s="537"/>
      <c r="J345" s="538"/>
    </row>
    <row r="346" spans="1:10" x14ac:dyDescent="0.25">
      <c r="A346" s="428"/>
      <c r="B346" s="429"/>
      <c r="C346" s="429"/>
      <c r="D346" s="430"/>
      <c r="E346" s="539"/>
      <c r="F346" s="540"/>
      <c r="G346" s="537"/>
      <c r="H346" s="538"/>
      <c r="I346" s="537"/>
      <c r="J346" s="538"/>
    </row>
    <row r="347" spans="1:10" x14ac:dyDescent="0.25">
      <c r="A347" s="433" t="s">
        <v>534</v>
      </c>
      <c r="B347" s="434"/>
      <c r="C347" s="434"/>
      <c r="D347" s="435"/>
      <c r="E347" s="559">
        <f>SUM(E337:E346)</f>
        <v>0</v>
      </c>
      <c r="F347" s="560"/>
      <c r="G347" s="559">
        <f>SUM(G337:G346)</f>
        <v>0</v>
      </c>
      <c r="H347" s="560"/>
      <c r="I347" s="559">
        <f>SUM(I337:I346)</f>
        <v>0</v>
      </c>
      <c r="J347" s="560"/>
    </row>
    <row r="348" spans="1:10" ht="13.2" customHeight="1" x14ac:dyDescent="0.25">
      <c r="A348" s="486" t="s">
        <v>861</v>
      </c>
      <c r="B348" s="552"/>
      <c r="C348" s="552"/>
      <c r="D348" s="552"/>
      <c r="E348" s="552"/>
      <c r="F348" s="552"/>
      <c r="G348" s="552"/>
      <c r="H348" s="552"/>
      <c r="I348" s="552"/>
      <c r="J348" s="553"/>
    </row>
    <row r="349" spans="1:10" ht="13.2" customHeight="1" x14ac:dyDescent="0.25">
      <c r="A349" s="489" t="s">
        <v>862</v>
      </c>
      <c r="B349" s="554"/>
      <c r="C349" s="554"/>
      <c r="D349" s="554"/>
      <c r="E349" s="554"/>
      <c r="F349" s="554"/>
      <c r="G349" s="554"/>
      <c r="H349" s="554"/>
      <c r="I349" s="554"/>
      <c r="J349" s="555"/>
    </row>
    <row r="350" spans="1:10" ht="13.2" customHeight="1" x14ac:dyDescent="0.25">
      <c r="A350" s="489" t="s">
        <v>863</v>
      </c>
      <c r="B350" s="554"/>
      <c r="C350" s="554"/>
      <c r="D350" s="554"/>
      <c r="E350" s="554"/>
      <c r="F350" s="554"/>
      <c r="G350" s="554"/>
      <c r="H350" s="554"/>
      <c r="I350" s="554"/>
      <c r="J350" s="555"/>
    </row>
    <row r="351" spans="1:10" ht="13.2" customHeight="1" x14ac:dyDescent="0.25">
      <c r="A351" s="492" t="s">
        <v>864</v>
      </c>
      <c r="B351" s="556"/>
      <c r="C351" s="556"/>
      <c r="D351" s="556"/>
      <c r="E351" s="556"/>
      <c r="F351" s="556"/>
      <c r="G351" s="556"/>
      <c r="H351" s="556"/>
      <c r="I351" s="556"/>
      <c r="J351" s="557"/>
    </row>
    <row r="352" spans="1:10" x14ac:dyDescent="0.25">
      <c r="A352" s="558"/>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Mono</v>
      </c>
      <c r="I384" s="348"/>
      <c r="J384" s="349"/>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18"/>
      <c r="C387" s="518"/>
      <c r="D387" s="519"/>
      <c r="E387" s="526"/>
      <c r="F387" s="527"/>
      <c r="G387" s="527"/>
      <c r="H387" s="527"/>
      <c r="I387" s="527"/>
      <c r="J387" s="528"/>
    </row>
    <row r="388" spans="1:10" ht="13.2" customHeight="1" x14ac:dyDescent="0.25">
      <c r="A388" s="495" t="s">
        <v>853</v>
      </c>
      <c r="B388" s="496"/>
      <c r="C388" s="496"/>
      <c r="D388" s="497"/>
      <c r="E388" s="529"/>
      <c r="F388" s="530"/>
      <c r="G388" s="530"/>
      <c r="H388" s="530"/>
      <c r="I388" s="530"/>
      <c r="J388" s="531"/>
    </row>
    <row r="389" spans="1:10" x14ac:dyDescent="0.25">
      <c r="A389" s="520" t="s">
        <v>808</v>
      </c>
      <c r="B389" s="521"/>
      <c r="C389" s="521"/>
      <c r="D389" s="522"/>
      <c r="E389" s="470"/>
      <c r="F389" s="471"/>
      <c r="G389" s="471"/>
      <c r="H389" s="471"/>
      <c r="I389" s="471"/>
      <c r="J389" s="472"/>
    </row>
    <row r="390" spans="1:10" ht="13.2" customHeight="1" x14ac:dyDescent="0.25">
      <c r="A390" s="58"/>
      <c r="B390" s="59"/>
      <c r="C390" s="59"/>
      <c r="D390" s="59"/>
      <c r="E390" s="541" t="s">
        <v>535</v>
      </c>
      <c r="F390" s="541"/>
      <c r="G390" s="541" t="s">
        <v>533</v>
      </c>
      <c r="H390" s="541"/>
      <c r="I390" s="542" t="s">
        <v>849</v>
      </c>
      <c r="J390" s="543"/>
    </row>
    <row r="391" spans="1:10" x14ac:dyDescent="0.25">
      <c r="A391" s="440" t="s">
        <v>527</v>
      </c>
      <c r="B391" s="441"/>
      <c r="C391" s="441"/>
      <c r="D391" s="442"/>
      <c r="E391" s="544"/>
      <c r="F391" s="545"/>
      <c r="G391" s="544"/>
      <c r="H391" s="545"/>
      <c r="I391" s="546"/>
      <c r="J391" s="547"/>
    </row>
    <row r="392" spans="1:10" x14ac:dyDescent="0.25">
      <c r="A392" s="444" t="s">
        <v>528</v>
      </c>
      <c r="B392" s="445"/>
      <c r="C392" s="445"/>
      <c r="D392" s="446"/>
      <c r="E392" s="539"/>
      <c r="F392" s="540"/>
      <c r="G392" s="537"/>
      <c r="H392" s="538"/>
      <c r="I392" s="535"/>
      <c r="J392" s="536"/>
    </row>
    <row r="393" spans="1:10" x14ac:dyDescent="0.25">
      <c r="A393" s="440" t="s">
        <v>529</v>
      </c>
      <c r="B393" s="441"/>
      <c r="C393" s="441"/>
      <c r="D393" s="442"/>
      <c r="E393" s="544"/>
      <c r="F393" s="545"/>
      <c r="G393" s="544"/>
      <c r="H393" s="545"/>
      <c r="I393" s="546"/>
      <c r="J393" s="547"/>
    </row>
    <row r="394" spans="1:10" x14ac:dyDescent="0.25">
      <c r="A394" s="444" t="s">
        <v>530</v>
      </c>
      <c r="B394" s="445"/>
      <c r="C394" s="445"/>
      <c r="D394" s="446"/>
      <c r="E394" s="539"/>
      <c r="F394" s="540"/>
      <c r="G394" s="537"/>
      <c r="H394" s="538"/>
      <c r="I394" s="535"/>
      <c r="J394" s="536"/>
    </row>
    <row r="395" spans="1:10" x14ac:dyDescent="0.25">
      <c r="A395" s="440" t="s">
        <v>531</v>
      </c>
      <c r="B395" s="441"/>
      <c r="C395" s="441"/>
      <c r="D395" s="442"/>
      <c r="E395" s="544"/>
      <c r="F395" s="545"/>
      <c r="G395" s="544"/>
      <c r="H395" s="545"/>
      <c r="I395" s="546"/>
      <c r="J395" s="547"/>
    </row>
    <row r="396" spans="1:10" x14ac:dyDescent="0.25">
      <c r="A396" s="444" t="s">
        <v>532</v>
      </c>
      <c r="B396" s="445"/>
      <c r="C396" s="445"/>
      <c r="D396" s="446"/>
      <c r="E396" s="539"/>
      <c r="F396" s="540"/>
      <c r="G396" s="537"/>
      <c r="H396" s="538"/>
      <c r="I396" s="535"/>
      <c r="J396" s="536"/>
    </row>
    <row r="397" spans="1:10" x14ac:dyDescent="0.25">
      <c r="A397" s="440" t="s">
        <v>537</v>
      </c>
      <c r="B397" s="441"/>
      <c r="C397" s="441"/>
      <c r="D397" s="442"/>
      <c r="E397" s="548"/>
      <c r="F397" s="549"/>
      <c r="G397" s="548"/>
      <c r="H397" s="549"/>
      <c r="I397" s="550"/>
      <c r="J397" s="551"/>
    </row>
    <row r="398" spans="1:10" x14ac:dyDescent="0.25">
      <c r="A398" s="428"/>
      <c r="B398" s="429"/>
      <c r="C398" s="429"/>
      <c r="D398" s="430"/>
      <c r="E398" s="539"/>
      <c r="F398" s="540"/>
      <c r="G398" s="537"/>
      <c r="H398" s="538"/>
      <c r="I398" s="537"/>
      <c r="J398" s="538"/>
    </row>
    <row r="399" spans="1:10" x14ac:dyDescent="0.25">
      <c r="A399" s="428"/>
      <c r="B399" s="429"/>
      <c r="C399" s="429"/>
      <c r="D399" s="430"/>
      <c r="E399" s="539"/>
      <c r="F399" s="540"/>
      <c r="G399" s="537"/>
      <c r="H399" s="538"/>
      <c r="I399" s="537"/>
      <c r="J399" s="538"/>
    </row>
    <row r="400" spans="1:10" x14ac:dyDescent="0.25">
      <c r="A400" s="428"/>
      <c r="B400" s="429"/>
      <c r="C400" s="429"/>
      <c r="D400" s="430"/>
      <c r="E400" s="539"/>
      <c r="F400" s="540"/>
      <c r="G400" s="537"/>
      <c r="H400" s="538"/>
      <c r="I400" s="537"/>
      <c r="J400" s="538"/>
    </row>
    <row r="401" spans="1:10" x14ac:dyDescent="0.25">
      <c r="A401" s="433" t="s">
        <v>534</v>
      </c>
      <c r="B401" s="434"/>
      <c r="C401" s="434"/>
      <c r="D401" s="435"/>
      <c r="E401" s="559">
        <f>SUM(E391:E400)</f>
        <v>0</v>
      </c>
      <c r="F401" s="560"/>
      <c r="G401" s="559">
        <f>SUM(G391:G400)</f>
        <v>0</v>
      </c>
      <c r="H401" s="560"/>
      <c r="I401" s="559">
        <f>SUM(I391:I400)</f>
        <v>0</v>
      </c>
      <c r="J401" s="560"/>
    </row>
    <row r="402" spans="1:10" ht="13.2" customHeight="1" x14ac:dyDescent="0.25">
      <c r="A402" s="486" t="s">
        <v>861</v>
      </c>
      <c r="B402" s="552"/>
      <c r="C402" s="552"/>
      <c r="D402" s="552"/>
      <c r="E402" s="552"/>
      <c r="F402" s="552"/>
      <c r="G402" s="552"/>
      <c r="H402" s="552"/>
      <c r="I402" s="552"/>
      <c r="J402" s="553"/>
    </row>
    <row r="403" spans="1:10" ht="13.2" customHeight="1" x14ac:dyDescent="0.25">
      <c r="A403" s="489" t="s">
        <v>862</v>
      </c>
      <c r="B403" s="554"/>
      <c r="C403" s="554"/>
      <c r="D403" s="554"/>
      <c r="E403" s="554"/>
      <c r="F403" s="554"/>
      <c r="G403" s="554"/>
      <c r="H403" s="554"/>
      <c r="I403" s="554"/>
      <c r="J403" s="555"/>
    </row>
    <row r="404" spans="1:10" ht="13.2" customHeight="1" x14ac:dyDescent="0.25">
      <c r="A404" s="489" t="s">
        <v>863</v>
      </c>
      <c r="B404" s="554"/>
      <c r="C404" s="554"/>
      <c r="D404" s="554"/>
      <c r="E404" s="554"/>
      <c r="F404" s="554"/>
      <c r="G404" s="554"/>
      <c r="H404" s="554"/>
      <c r="I404" s="554"/>
      <c r="J404" s="555"/>
    </row>
    <row r="405" spans="1:10" ht="13.2" customHeight="1" x14ac:dyDescent="0.25">
      <c r="A405" s="492" t="s">
        <v>864</v>
      </c>
      <c r="B405" s="556"/>
      <c r="C405" s="556"/>
      <c r="D405" s="556"/>
      <c r="E405" s="556"/>
      <c r="F405" s="556"/>
      <c r="G405" s="556"/>
      <c r="H405" s="556"/>
      <c r="I405" s="556"/>
      <c r="J405" s="557"/>
    </row>
    <row r="406" spans="1:10" x14ac:dyDescent="0.25">
      <c r="A406" s="558"/>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Mono</v>
      </c>
      <c r="I438" s="348"/>
      <c r="J438" s="349"/>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18"/>
      <c r="C441" s="518"/>
      <c r="D441" s="519"/>
      <c r="E441" s="526"/>
      <c r="F441" s="527"/>
      <c r="G441" s="527"/>
      <c r="H441" s="527"/>
      <c r="I441" s="527"/>
      <c r="J441" s="528"/>
    </row>
    <row r="442" spans="1:10" ht="13.2" customHeight="1" x14ac:dyDescent="0.25">
      <c r="A442" s="495" t="s">
        <v>853</v>
      </c>
      <c r="B442" s="496"/>
      <c r="C442" s="496"/>
      <c r="D442" s="497"/>
      <c r="E442" s="529"/>
      <c r="F442" s="530"/>
      <c r="G442" s="530"/>
      <c r="H442" s="530"/>
      <c r="I442" s="530"/>
      <c r="J442" s="531"/>
    </row>
    <row r="443" spans="1:10" x14ac:dyDescent="0.25">
      <c r="A443" s="520" t="s">
        <v>808</v>
      </c>
      <c r="B443" s="521"/>
      <c r="C443" s="521"/>
      <c r="D443" s="522"/>
      <c r="E443" s="470"/>
      <c r="F443" s="471"/>
      <c r="G443" s="471"/>
      <c r="H443" s="471"/>
      <c r="I443" s="471"/>
      <c r="J443" s="472"/>
    </row>
    <row r="444" spans="1:10" ht="13.2" customHeight="1" x14ac:dyDescent="0.25">
      <c r="A444" s="58"/>
      <c r="B444" s="59"/>
      <c r="C444" s="59"/>
      <c r="D444" s="59"/>
      <c r="E444" s="541" t="s">
        <v>535</v>
      </c>
      <c r="F444" s="541"/>
      <c r="G444" s="541" t="s">
        <v>533</v>
      </c>
      <c r="H444" s="541"/>
      <c r="I444" s="542" t="s">
        <v>849</v>
      </c>
      <c r="J444" s="543"/>
    </row>
    <row r="445" spans="1:10" x14ac:dyDescent="0.25">
      <c r="A445" s="440" t="s">
        <v>527</v>
      </c>
      <c r="B445" s="441"/>
      <c r="C445" s="441"/>
      <c r="D445" s="442"/>
      <c r="E445" s="544"/>
      <c r="F445" s="545"/>
      <c r="G445" s="544"/>
      <c r="H445" s="545"/>
      <c r="I445" s="546"/>
      <c r="J445" s="547"/>
    </row>
    <row r="446" spans="1:10" x14ac:dyDescent="0.25">
      <c r="A446" s="444" t="s">
        <v>528</v>
      </c>
      <c r="B446" s="445"/>
      <c r="C446" s="445"/>
      <c r="D446" s="446"/>
      <c r="E446" s="539"/>
      <c r="F446" s="540"/>
      <c r="G446" s="537"/>
      <c r="H446" s="538"/>
      <c r="I446" s="535"/>
      <c r="J446" s="536"/>
    </row>
    <row r="447" spans="1:10" x14ac:dyDescent="0.25">
      <c r="A447" s="440" t="s">
        <v>529</v>
      </c>
      <c r="B447" s="441"/>
      <c r="C447" s="441"/>
      <c r="D447" s="442"/>
      <c r="E447" s="544"/>
      <c r="F447" s="545"/>
      <c r="G447" s="544"/>
      <c r="H447" s="545"/>
      <c r="I447" s="546"/>
      <c r="J447" s="547"/>
    </row>
    <row r="448" spans="1:10" x14ac:dyDescent="0.25">
      <c r="A448" s="444" t="s">
        <v>530</v>
      </c>
      <c r="B448" s="445"/>
      <c r="C448" s="445"/>
      <c r="D448" s="446"/>
      <c r="E448" s="539"/>
      <c r="F448" s="540"/>
      <c r="G448" s="537"/>
      <c r="H448" s="538"/>
      <c r="I448" s="535"/>
      <c r="J448" s="536"/>
    </row>
    <row r="449" spans="1:10" x14ac:dyDescent="0.25">
      <c r="A449" s="440" t="s">
        <v>531</v>
      </c>
      <c r="B449" s="441"/>
      <c r="C449" s="441"/>
      <c r="D449" s="442"/>
      <c r="E449" s="544"/>
      <c r="F449" s="545"/>
      <c r="G449" s="544"/>
      <c r="H449" s="545"/>
      <c r="I449" s="546"/>
      <c r="J449" s="547"/>
    </row>
    <row r="450" spans="1:10" x14ac:dyDescent="0.25">
      <c r="A450" s="444" t="s">
        <v>532</v>
      </c>
      <c r="B450" s="445"/>
      <c r="C450" s="445"/>
      <c r="D450" s="446"/>
      <c r="E450" s="539"/>
      <c r="F450" s="540"/>
      <c r="G450" s="537"/>
      <c r="H450" s="538"/>
      <c r="I450" s="535"/>
      <c r="J450" s="536"/>
    </row>
    <row r="451" spans="1:10" x14ac:dyDescent="0.25">
      <c r="A451" s="440" t="s">
        <v>537</v>
      </c>
      <c r="B451" s="441"/>
      <c r="C451" s="441"/>
      <c r="D451" s="442"/>
      <c r="E451" s="548"/>
      <c r="F451" s="549"/>
      <c r="G451" s="548"/>
      <c r="H451" s="549"/>
      <c r="I451" s="550"/>
      <c r="J451" s="551"/>
    </row>
    <row r="452" spans="1:10" x14ac:dyDescent="0.25">
      <c r="A452" s="428"/>
      <c r="B452" s="429"/>
      <c r="C452" s="429"/>
      <c r="D452" s="430"/>
      <c r="E452" s="539"/>
      <c r="F452" s="540"/>
      <c r="G452" s="537"/>
      <c r="H452" s="538"/>
      <c r="I452" s="537"/>
      <c r="J452" s="538"/>
    </row>
    <row r="453" spans="1:10" x14ac:dyDescent="0.25">
      <c r="A453" s="428"/>
      <c r="B453" s="429"/>
      <c r="C453" s="429"/>
      <c r="D453" s="430"/>
      <c r="E453" s="539"/>
      <c r="F453" s="540"/>
      <c r="G453" s="537"/>
      <c r="H453" s="538"/>
      <c r="I453" s="537"/>
      <c r="J453" s="538"/>
    </row>
    <row r="454" spans="1:10" x14ac:dyDescent="0.25">
      <c r="A454" s="428"/>
      <c r="B454" s="429"/>
      <c r="C454" s="429"/>
      <c r="D454" s="430"/>
      <c r="E454" s="539"/>
      <c r="F454" s="540"/>
      <c r="G454" s="537"/>
      <c r="H454" s="538"/>
      <c r="I454" s="537"/>
      <c r="J454" s="538"/>
    </row>
    <row r="455" spans="1:10" x14ac:dyDescent="0.25">
      <c r="A455" s="433" t="s">
        <v>534</v>
      </c>
      <c r="B455" s="434"/>
      <c r="C455" s="434"/>
      <c r="D455" s="435"/>
      <c r="E455" s="559">
        <f>SUM(E445:E454)</f>
        <v>0</v>
      </c>
      <c r="F455" s="560"/>
      <c r="G455" s="559">
        <f>SUM(G445:G454)</f>
        <v>0</v>
      </c>
      <c r="H455" s="560"/>
      <c r="I455" s="559">
        <f>SUM(I445:I454)</f>
        <v>0</v>
      </c>
      <c r="J455" s="560"/>
    </row>
    <row r="456" spans="1:10" ht="13.2" customHeight="1" x14ac:dyDescent="0.25">
      <c r="A456" s="486" t="s">
        <v>861</v>
      </c>
      <c r="B456" s="552"/>
      <c r="C456" s="552"/>
      <c r="D456" s="552"/>
      <c r="E456" s="552"/>
      <c r="F456" s="552"/>
      <c r="G456" s="552"/>
      <c r="H456" s="552"/>
      <c r="I456" s="552"/>
      <c r="J456" s="553"/>
    </row>
    <row r="457" spans="1:10" ht="13.2" customHeight="1" x14ac:dyDescent="0.25">
      <c r="A457" s="489" t="s">
        <v>862</v>
      </c>
      <c r="B457" s="554"/>
      <c r="C457" s="554"/>
      <c r="D457" s="554"/>
      <c r="E457" s="554"/>
      <c r="F457" s="554"/>
      <c r="G457" s="554"/>
      <c r="H457" s="554"/>
      <c r="I457" s="554"/>
      <c r="J457" s="555"/>
    </row>
    <row r="458" spans="1:10" ht="13.2" customHeight="1" x14ac:dyDescent="0.25">
      <c r="A458" s="489" t="s">
        <v>863</v>
      </c>
      <c r="B458" s="554"/>
      <c r="C458" s="554"/>
      <c r="D458" s="554"/>
      <c r="E458" s="554"/>
      <c r="F458" s="554"/>
      <c r="G458" s="554"/>
      <c r="H458" s="554"/>
      <c r="I458" s="554"/>
      <c r="J458" s="555"/>
    </row>
    <row r="459" spans="1:10" ht="13.2" customHeight="1" x14ac:dyDescent="0.25">
      <c r="A459" s="492" t="s">
        <v>864</v>
      </c>
      <c r="B459" s="556"/>
      <c r="C459" s="556"/>
      <c r="D459" s="556"/>
      <c r="E459" s="556"/>
      <c r="F459" s="556"/>
      <c r="G459" s="556"/>
      <c r="H459" s="556"/>
      <c r="I459" s="556"/>
      <c r="J459" s="557"/>
    </row>
    <row r="460" spans="1:10" x14ac:dyDescent="0.25">
      <c r="A460" s="558"/>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Mono</v>
      </c>
      <c r="I492" s="348"/>
      <c r="J492" s="349"/>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18"/>
      <c r="C495" s="518"/>
      <c r="D495" s="519"/>
      <c r="E495" s="526"/>
      <c r="F495" s="527"/>
      <c r="G495" s="527"/>
      <c r="H495" s="527"/>
      <c r="I495" s="527"/>
      <c r="J495" s="528"/>
    </row>
    <row r="496" spans="1:10" ht="13.2" customHeight="1" x14ac:dyDescent="0.25">
      <c r="A496" s="495" t="s">
        <v>853</v>
      </c>
      <c r="B496" s="496"/>
      <c r="C496" s="496"/>
      <c r="D496" s="497"/>
      <c r="E496" s="529"/>
      <c r="F496" s="530"/>
      <c r="G496" s="530"/>
      <c r="H496" s="530"/>
      <c r="I496" s="530"/>
      <c r="J496" s="531"/>
    </row>
    <row r="497" spans="1:10" x14ac:dyDescent="0.25">
      <c r="A497" s="520" t="s">
        <v>808</v>
      </c>
      <c r="B497" s="521"/>
      <c r="C497" s="521"/>
      <c r="D497" s="522"/>
      <c r="E497" s="470"/>
      <c r="F497" s="471"/>
      <c r="G497" s="471"/>
      <c r="H497" s="471"/>
      <c r="I497" s="471"/>
      <c r="J497" s="472"/>
    </row>
    <row r="498" spans="1:10" ht="13.2" customHeight="1" x14ac:dyDescent="0.25">
      <c r="A498" s="58"/>
      <c r="B498" s="59"/>
      <c r="C498" s="59"/>
      <c r="D498" s="59"/>
      <c r="E498" s="541" t="s">
        <v>535</v>
      </c>
      <c r="F498" s="541"/>
      <c r="G498" s="541" t="s">
        <v>533</v>
      </c>
      <c r="H498" s="541"/>
      <c r="I498" s="542" t="s">
        <v>849</v>
      </c>
      <c r="J498" s="543"/>
    </row>
    <row r="499" spans="1:10" x14ac:dyDescent="0.25">
      <c r="A499" s="440" t="s">
        <v>527</v>
      </c>
      <c r="B499" s="441"/>
      <c r="C499" s="441"/>
      <c r="D499" s="442"/>
      <c r="E499" s="544"/>
      <c r="F499" s="545"/>
      <c r="G499" s="544"/>
      <c r="H499" s="545"/>
      <c r="I499" s="546"/>
      <c r="J499" s="547"/>
    </row>
    <row r="500" spans="1:10" x14ac:dyDescent="0.25">
      <c r="A500" s="444" t="s">
        <v>528</v>
      </c>
      <c r="B500" s="445"/>
      <c r="C500" s="445"/>
      <c r="D500" s="446"/>
      <c r="E500" s="539"/>
      <c r="F500" s="540"/>
      <c r="G500" s="537"/>
      <c r="H500" s="538"/>
      <c r="I500" s="535"/>
      <c r="J500" s="536"/>
    </row>
    <row r="501" spans="1:10" x14ac:dyDescent="0.25">
      <c r="A501" s="440" t="s">
        <v>529</v>
      </c>
      <c r="B501" s="441"/>
      <c r="C501" s="441"/>
      <c r="D501" s="442"/>
      <c r="E501" s="544"/>
      <c r="F501" s="545"/>
      <c r="G501" s="544"/>
      <c r="H501" s="545"/>
      <c r="I501" s="546"/>
      <c r="J501" s="547"/>
    </row>
    <row r="502" spans="1:10" x14ac:dyDescent="0.25">
      <c r="A502" s="444" t="s">
        <v>530</v>
      </c>
      <c r="B502" s="445"/>
      <c r="C502" s="445"/>
      <c r="D502" s="446"/>
      <c r="E502" s="539"/>
      <c r="F502" s="540"/>
      <c r="G502" s="537"/>
      <c r="H502" s="538"/>
      <c r="I502" s="535"/>
      <c r="J502" s="536"/>
    </row>
    <row r="503" spans="1:10" x14ac:dyDescent="0.25">
      <c r="A503" s="440" t="s">
        <v>531</v>
      </c>
      <c r="B503" s="441"/>
      <c r="C503" s="441"/>
      <c r="D503" s="442"/>
      <c r="E503" s="544"/>
      <c r="F503" s="545"/>
      <c r="G503" s="544"/>
      <c r="H503" s="545"/>
      <c r="I503" s="546"/>
      <c r="J503" s="547"/>
    </row>
    <row r="504" spans="1:10" x14ac:dyDescent="0.25">
      <c r="A504" s="444" t="s">
        <v>532</v>
      </c>
      <c r="B504" s="445"/>
      <c r="C504" s="445"/>
      <c r="D504" s="446"/>
      <c r="E504" s="539"/>
      <c r="F504" s="540"/>
      <c r="G504" s="537"/>
      <c r="H504" s="538"/>
      <c r="I504" s="535"/>
      <c r="J504" s="536"/>
    </row>
    <row r="505" spans="1:10" x14ac:dyDescent="0.25">
      <c r="A505" s="440" t="s">
        <v>537</v>
      </c>
      <c r="B505" s="441"/>
      <c r="C505" s="441"/>
      <c r="D505" s="442"/>
      <c r="E505" s="548"/>
      <c r="F505" s="549"/>
      <c r="G505" s="548"/>
      <c r="H505" s="549"/>
      <c r="I505" s="550"/>
      <c r="J505" s="551"/>
    </row>
    <row r="506" spans="1:10" x14ac:dyDescent="0.25">
      <c r="A506" s="428"/>
      <c r="B506" s="429"/>
      <c r="C506" s="429"/>
      <c r="D506" s="430"/>
      <c r="E506" s="539"/>
      <c r="F506" s="540"/>
      <c r="G506" s="537"/>
      <c r="H506" s="538"/>
      <c r="I506" s="537"/>
      <c r="J506" s="538"/>
    </row>
    <row r="507" spans="1:10" x14ac:dyDescent="0.25">
      <c r="A507" s="428"/>
      <c r="B507" s="429"/>
      <c r="C507" s="429"/>
      <c r="D507" s="430"/>
      <c r="E507" s="539"/>
      <c r="F507" s="540"/>
      <c r="G507" s="537"/>
      <c r="H507" s="538"/>
      <c r="I507" s="537"/>
      <c r="J507" s="538"/>
    </row>
    <row r="508" spans="1:10" x14ac:dyDescent="0.25">
      <c r="A508" s="428"/>
      <c r="B508" s="429"/>
      <c r="C508" s="429"/>
      <c r="D508" s="430"/>
      <c r="E508" s="539"/>
      <c r="F508" s="540"/>
      <c r="G508" s="537"/>
      <c r="H508" s="538"/>
      <c r="I508" s="537"/>
      <c r="J508" s="538"/>
    </row>
    <row r="509" spans="1:10" x14ac:dyDescent="0.25">
      <c r="A509" s="433" t="s">
        <v>534</v>
      </c>
      <c r="B509" s="434"/>
      <c r="C509" s="434"/>
      <c r="D509" s="435"/>
      <c r="E509" s="559">
        <f>SUM(E499:E508)</f>
        <v>0</v>
      </c>
      <c r="F509" s="560"/>
      <c r="G509" s="559">
        <f>SUM(G499:G508)</f>
        <v>0</v>
      </c>
      <c r="H509" s="560"/>
      <c r="I509" s="559">
        <f>SUM(I499:I508)</f>
        <v>0</v>
      </c>
      <c r="J509" s="560"/>
    </row>
    <row r="510" spans="1:10" ht="13.2" customHeight="1" x14ac:dyDescent="0.25">
      <c r="A510" s="486" t="s">
        <v>861</v>
      </c>
      <c r="B510" s="552"/>
      <c r="C510" s="552"/>
      <c r="D510" s="552"/>
      <c r="E510" s="552"/>
      <c r="F510" s="552"/>
      <c r="G510" s="552"/>
      <c r="H510" s="552"/>
      <c r="I510" s="552"/>
      <c r="J510" s="553"/>
    </row>
    <row r="511" spans="1:10" ht="13.2" customHeight="1" x14ac:dyDescent="0.25">
      <c r="A511" s="489" t="s">
        <v>862</v>
      </c>
      <c r="B511" s="554"/>
      <c r="C511" s="554"/>
      <c r="D511" s="554"/>
      <c r="E511" s="554"/>
      <c r="F511" s="554"/>
      <c r="G511" s="554"/>
      <c r="H511" s="554"/>
      <c r="I511" s="554"/>
      <c r="J511" s="555"/>
    </row>
    <row r="512" spans="1:10" ht="13.2" customHeight="1" x14ac:dyDescent="0.25">
      <c r="A512" s="489" t="s">
        <v>863</v>
      </c>
      <c r="B512" s="554"/>
      <c r="C512" s="554"/>
      <c r="D512" s="554"/>
      <c r="E512" s="554"/>
      <c r="F512" s="554"/>
      <c r="G512" s="554"/>
      <c r="H512" s="554"/>
      <c r="I512" s="554"/>
      <c r="J512" s="555"/>
    </row>
    <row r="513" spans="1:10" ht="13.2" customHeight="1" x14ac:dyDescent="0.25">
      <c r="A513" s="492" t="s">
        <v>864</v>
      </c>
      <c r="B513" s="556"/>
      <c r="C513" s="556"/>
      <c r="D513" s="556"/>
      <c r="E513" s="556"/>
      <c r="F513" s="556"/>
      <c r="G513" s="556"/>
      <c r="H513" s="556"/>
      <c r="I513" s="556"/>
      <c r="J513" s="557"/>
    </row>
    <row r="514" spans="1:10" x14ac:dyDescent="0.25">
      <c r="A514" s="558"/>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Mono</v>
      </c>
      <c r="I546" s="348"/>
      <c r="J546" s="349"/>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18"/>
      <c r="C549" s="518"/>
      <c r="D549" s="519"/>
      <c r="E549" s="526"/>
      <c r="F549" s="527"/>
      <c r="G549" s="527"/>
      <c r="H549" s="527"/>
      <c r="I549" s="527"/>
      <c r="J549" s="528"/>
    </row>
    <row r="550" spans="1:10" ht="13.2" customHeight="1" x14ac:dyDescent="0.25">
      <c r="A550" s="495" t="s">
        <v>853</v>
      </c>
      <c r="B550" s="496"/>
      <c r="C550" s="496"/>
      <c r="D550" s="497"/>
      <c r="E550" s="529"/>
      <c r="F550" s="530"/>
      <c r="G550" s="530"/>
      <c r="H550" s="530"/>
      <c r="I550" s="530"/>
      <c r="J550" s="531"/>
    </row>
    <row r="551" spans="1:10" x14ac:dyDescent="0.25">
      <c r="A551" s="520" t="s">
        <v>808</v>
      </c>
      <c r="B551" s="521"/>
      <c r="C551" s="521"/>
      <c r="D551" s="522"/>
      <c r="E551" s="470"/>
      <c r="F551" s="471"/>
      <c r="G551" s="471"/>
      <c r="H551" s="471"/>
      <c r="I551" s="471"/>
      <c r="J551" s="472"/>
    </row>
    <row r="552" spans="1:10" ht="13.2" customHeight="1" x14ac:dyDescent="0.25">
      <c r="A552" s="58"/>
      <c r="B552" s="59"/>
      <c r="C552" s="59"/>
      <c r="D552" s="59"/>
      <c r="E552" s="541" t="s">
        <v>535</v>
      </c>
      <c r="F552" s="541"/>
      <c r="G552" s="541" t="s">
        <v>533</v>
      </c>
      <c r="H552" s="541"/>
      <c r="I552" s="542" t="s">
        <v>849</v>
      </c>
      <c r="J552" s="543"/>
    </row>
    <row r="553" spans="1:10" x14ac:dyDescent="0.25">
      <c r="A553" s="440" t="s">
        <v>527</v>
      </c>
      <c r="B553" s="441"/>
      <c r="C553" s="441"/>
      <c r="D553" s="442"/>
      <c r="E553" s="544"/>
      <c r="F553" s="545"/>
      <c r="G553" s="544"/>
      <c r="H553" s="545"/>
      <c r="I553" s="546"/>
      <c r="J553" s="547"/>
    </row>
    <row r="554" spans="1:10" x14ac:dyDescent="0.25">
      <c r="A554" s="444" t="s">
        <v>528</v>
      </c>
      <c r="B554" s="445"/>
      <c r="C554" s="445"/>
      <c r="D554" s="446"/>
      <c r="E554" s="539"/>
      <c r="F554" s="540"/>
      <c r="G554" s="537"/>
      <c r="H554" s="538"/>
      <c r="I554" s="535"/>
      <c r="J554" s="536"/>
    </row>
    <row r="555" spans="1:10" x14ac:dyDescent="0.25">
      <c r="A555" s="440" t="s">
        <v>529</v>
      </c>
      <c r="B555" s="441"/>
      <c r="C555" s="441"/>
      <c r="D555" s="442"/>
      <c r="E555" s="544"/>
      <c r="F555" s="545"/>
      <c r="G555" s="544"/>
      <c r="H555" s="545"/>
      <c r="I555" s="546"/>
      <c r="J555" s="547"/>
    </row>
    <row r="556" spans="1:10" x14ac:dyDescent="0.25">
      <c r="A556" s="444" t="s">
        <v>530</v>
      </c>
      <c r="B556" s="445"/>
      <c r="C556" s="445"/>
      <c r="D556" s="446"/>
      <c r="E556" s="539"/>
      <c r="F556" s="540"/>
      <c r="G556" s="537"/>
      <c r="H556" s="538"/>
      <c r="I556" s="535"/>
      <c r="J556" s="536"/>
    </row>
    <row r="557" spans="1:10" x14ac:dyDescent="0.25">
      <c r="A557" s="440" t="s">
        <v>531</v>
      </c>
      <c r="B557" s="441"/>
      <c r="C557" s="441"/>
      <c r="D557" s="442"/>
      <c r="E557" s="544"/>
      <c r="F557" s="545"/>
      <c r="G557" s="544"/>
      <c r="H557" s="545"/>
      <c r="I557" s="546"/>
      <c r="J557" s="547"/>
    </row>
    <row r="558" spans="1:10" x14ac:dyDescent="0.25">
      <c r="A558" s="444" t="s">
        <v>532</v>
      </c>
      <c r="B558" s="445"/>
      <c r="C558" s="445"/>
      <c r="D558" s="446"/>
      <c r="E558" s="539"/>
      <c r="F558" s="540"/>
      <c r="G558" s="537"/>
      <c r="H558" s="538"/>
      <c r="I558" s="535"/>
      <c r="J558" s="536"/>
    </row>
    <row r="559" spans="1:10" x14ac:dyDescent="0.25">
      <c r="A559" s="440" t="s">
        <v>537</v>
      </c>
      <c r="B559" s="441"/>
      <c r="C559" s="441"/>
      <c r="D559" s="442"/>
      <c r="E559" s="548"/>
      <c r="F559" s="549"/>
      <c r="G559" s="548"/>
      <c r="H559" s="549"/>
      <c r="I559" s="550"/>
      <c r="J559" s="551"/>
    </row>
    <row r="560" spans="1:10" x14ac:dyDescent="0.25">
      <c r="A560" s="428"/>
      <c r="B560" s="429"/>
      <c r="C560" s="429"/>
      <c r="D560" s="430"/>
      <c r="E560" s="539"/>
      <c r="F560" s="540"/>
      <c r="G560" s="537"/>
      <c r="H560" s="538"/>
      <c r="I560" s="537"/>
      <c r="J560" s="538"/>
    </row>
    <row r="561" spans="1:10" x14ac:dyDescent="0.25">
      <c r="A561" s="428"/>
      <c r="B561" s="429"/>
      <c r="C561" s="429"/>
      <c r="D561" s="430"/>
      <c r="E561" s="539"/>
      <c r="F561" s="540"/>
      <c r="G561" s="537"/>
      <c r="H561" s="538"/>
      <c r="I561" s="537"/>
      <c r="J561" s="538"/>
    </row>
    <row r="562" spans="1:10" x14ac:dyDescent="0.25">
      <c r="A562" s="428"/>
      <c r="B562" s="429"/>
      <c r="C562" s="429"/>
      <c r="D562" s="430"/>
      <c r="E562" s="539"/>
      <c r="F562" s="540"/>
      <c r="G562" s="537"/>
      <c r="H562" s="538"/>
      <c r="I562" s="537"/>
      <c r="J562" s="538"/>
    </row>
    <row r="563" spans="1:10" x14ac:dyDescent="0.25">
      <c r="A563" s="433" t="s">
        <v>534</v>
      </c>
      <c r="B563" s="434"/>
      <c r="C563" s="434"/>
      <c r="D563" s="435"/>
      <c r="E563" s="559">
        <f>SUM(E553:E562)</f>
        <v>0</v>
      </c>
      <c r="F563" s="560"/>
      <c r="G563" s="559">
        <f>SUM(G553:G562)</f>
        <v>0</v>
      </c>
      <c r="H563" s="560"/>
      <c r="I563" s="559">
        <f>SUM(I553:I562)</f>
        <v>0</v>
      </c>
      <c r="J563" s="560"/>
    </row>
    <row r="564" spans="1:10" ht="13.2" customHeight="1" x14ac:dyDescent="0.25">
      <c r="A564" s="486" t="s">
        <v>861</v>
      </c>
      <c r="B564" s="552"/>
      <c r="C564" s="552"/>
      <c r="D564" s="552"/>
      <c r="E564" s="552"/>
      <c r="F564" s="552"/>
      <c r="G564" s="552"/>
      <c r="H564" s="552"/>
      <c r="I564" s="552"/>
      <c r="J564" s="553"/>
    </row>
    <row r="565" spans="1:10" ht="13.2" customHeight="1" x14ac:dyDescent="0.25">
      <c r="A565" s="489" t="s">
        <v>862</v>
      </c>
      <c r="B565" s="554"/>
      <c r="C565" s="554"/>
      <c r="D565" s="554"/>
      <c r="E565" s="554"/>
      <c r="F565" s="554"/>
      <c r="G565" s="554"/>
      <c r="H565" s="554"/>
      <c r="I565" s="554"/>
      <c r="J565" s="555"/>
    </row>
    <row r="566" spans="1:10" ht="13.2" customHeight="1" x14ac:dyDescent="0.25">
      <c r="A566" s="489" t="s">
        <v>863</v>
      </c>
      <c r="B566" s="554"/>
      <c r="C566" s="554"/>
      <c r="D566" s="554"/>
      <c r="E566" s="554"/>
      <c r="F566" s="554"/>
      <c r="G566" s="554"/>
      <c r="H566" s="554"/>
      <c r="I566" s="554"/>
      <c r="J566" s="555"/>
    </row>
    <row r="567" spans="1:10" ht="13.2" customHeight="1" x14ac:dyDescent="0.25">
      <c r="A567" s="492" t="s">
        <v>864</v>
      </c>
      <c r="B567" s="556"/>
      <c r="C567" s="556"/>
      <c r="D567" s="556"/>
      <c r="E567" s="556"/>
      <c r="F567" s="556"/>
      <c r="G567" s="556"/>
      <c r="H567" s="556"/>
      <c r="I567" s="556"/>
      <c r="J567" s="557"/>
    </row>
    <row r="568" spans="1:10" x14ac:dyDescent="0.25">
      <c r="A568" s="558"/>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Mono</v>
      </c>
      <c r="I600" s="348"/>
      <c r="J600" s="349"/>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6"/>
      <c r="F603" s="527"/>
      <c r="G603" s="527"/>
      <c r="H603" s="527"/>
      <c r="I603" s="527"/>
      <c r="J603" s="528"/>
    </row>
    <row r="604" spans="1:10" x14ac:dyDescent="0.25">
      <c r="A604" s="495" t="s">
        <v>853</v>
      </c>
      <c r="B604" s="496"/>
      <c r="C604" s="496"/>
      <c r="D604" s="497"/>
      <c r="E604" s="529"/>
      <c r="F604" s="530"/>
      <c r="G604" s="530"/>
      <c r="H604" s="530"/>
      <c r="I604" s="530"/>
      <c r="J604" s="531"/>
    </row>
    <row r="605" spans="1:10" x14ac:dyDescent="0.25">
      <c r="A605" s="498" t="s">
        <v>808</v>
      </c>
      <c r="B605" s="499"/>
      <c r="C605" s="499"/>
      <c r="D605" s="499"/>
      <c r="E605" s="470"/>
      <c r="F605" s="471"/>
      <c r="G605" s="471"/>
      <c r="H605" s="471"/>
      <c r="I605" s="471"/>
      <c r="J605" s="472"/>
    </row>
    <row r="606" spans="1:10" x14ac:dyDescent="0.25">
      <c r="A606" s="58"/>
      <c r="B606" s="59"/>
      <c r="C606" s="59"/>
      <c r="D606" s="59"/>
      <c r="E606" s="561" t="s">
        <v>535</v>
      </c>
      <c r="F606" s="474"/>
      <c r="G606" s="561" t="s">
        <v>533</v>
      </c>
      <c r="H606" s="474"/>
      <c r="I606" s="475" t="s">
        <v>849</v>
      </c>
      <c r="J606" s="476"/>
    </row>
    <row r="607" spans="1:10" x14ac:dyDescent="0.25">
      <c r="A607" s="502" t="s">
        <v>527</v>
      </c>
      <c r="B607" s="502"/>
      <c r="C607" s="502"/>
      <c r="D607" s="502"/>
      <c r="E607" s="448"/>
      <c r="F607" s="448"/>
      <c r="G607" s="448"/>
      <c r="H607" s="448"/>
      <c r="I607" s="449"/>
      <c r="J607" s="449"/>
    </row>
    <row r="608" spans="1:10" x14ac:dyDescent="0.25">
      <c r="A608" s="503" t="s">
        <v>528</v>
      </c>
      <c r="B608" s="503"/>
      <c r="C608" s="503"/>
      <c r="D608" s="503"/>
      <c r="E608" s="431"/>
      <c r="F608" s="431"/>
      <c r="G608" s="432"/>
      <c r="H608" s="432"/>
      <c r="I608" s="447"/>
      <c r="J608" s="447"/>
    </row>
    <row r="609" spans="1:10" x14ac:dyDescent="0.25">
      <c r="A609" s="502" t="s">
        <v>529</v>
      </c>
      <c r="B609" s="502"/>
      <c r="C609" s="502"/>
      <c r="D609" s="502"/>
      <c r="E609" s="448"/>
      <c r="F609" s="448"/>
      <c r="G609" s="448"/>
      <c r="H609" s="448"/>
      <c r="I609" s="449"/>
      <c r="J609" s="449"/>
    </row>
    <row r="610" spans="1:10" x14ac:dyDescent="0.25">
      <c r="A610" s="503" t="s">
        <v>530</v>
      </c>
      <c r="B610" s="503"/>
      <c r="C610" s="503"/>
      <c r="D610" s="503"/>
      <c r="E610" s="431"/>
      <c r="F610" s="431"/>
      <c r="G610" s="432"/>
      <c r="H610" s="432"/>
      <c r="I610" s="447"/>
      <c r="J610" s="447"/>
    </row>
    <row r="611" spans="1:10" x14ac:dyDescent="0.25">
      <c r="A611" s="502" t="s">
        <v>531</v>
      </c>
      <c r="B611" s="502"/>
      <c r="C611" s="502"/>
      <c r="D611" s="502"/>
      <c r="E611" s="448"/>
      <c r="F611" s="448"/>
      <c r="G611" s="448"/>
      <c r="H611" s="448"/>
      <c r="I611" s="449"/>
      <c r="J611" s="449"/>
    </row>
    <row r="612" spans="1:10" x14ac:dyDescent="0.25">
      <c r="A612" s="503" t="s">
        <v>532</v>
      </c>
      <c r="B612" s="503"/>
      <c r="C612" s="503"/>
      <c r="D612" s="503"/>
      <c r="E612" s="431"/>
      <c r="F612" s="431"/>
      <c r="G612" s="432"/>
      <c r="H612" s="432"/>
      <c r="I612" s="447"/>
      <c r="J612" s="447"/>
    </row>
    <row r="613" spans="1:10" x14ac:dyDescent="0.25">
      <c r="A613" s="502" t="s">
        <v>537</v>
      </c>
      <c r="B613" s="502"/>
      <c r="C613" s="502"/>
      <c r="D613" s="502"/>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558"/>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Mono</v>
      </c>
      <c r="I654" s="348"/>
      <c r="J654" s="349"/>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6"/>
      <c r="F657" s="527"/>
      <c r="G657" s="527"/>
      <c r="H657" s="527"/>
      <c r="I657" s="527"/>
      <c r="J657" s="528"/>
    </row>
    <row r="658" spans="1:10" x14ac:dyDescent="0.25">
      <c r="A658" s="495" t="s">
        <v>853</v>
      </c>
      <c r="B658" s="496"/>
      <c r="C658" s="496"/>
      <c r="D658" s="497"/>
      <c r="E658" s="529"/>
      <c r="F658" s="530"/>
      <c r="G658" s="530"/>
      <c r="H658" s="530"/>
      <c r="I658" s="530"/>
      <c r="J658" s="531"/>
    </row>
    <row r="659" spans="1:10" x14ac:dyDescent="0.25">
      <c r="A659" s="498" t="s">
        <v>808</v>
      </c>
      <c r="B659" s="499"/>
      <c r="C659" s="499"/>
      <c r="D659" s="499"/>
      <c r="E659" s="470"/>
      <c r="F659" s="471"/>
      <c r="G659" s="471"/>
      <c r="H659" s="471"/>
      <c r="I659" s="471"/>
      <c r="J659" s="472"/>
    </row>
    <row r="660" spans="1:10" x14ac:dyDescent="0.25">
      <c r="A660" s="58"/>
      <c r="B660" s="59"/>
      <c r="C660" s="59"/>
      <c r="D660" s="59"/>
      <c r="E660" s="561" t="s">
        <v>535</v>
      </c>
      <c r="F660" s="474"/>
      <c r="G660" s="561" t="s">
        <v>533</v>
      </c>
      <c r="H660" s="474"/>
      <c r="I660" s="475" t="s">
        <v>849</v>
      </c>
      <c r="J660" s="476"/>
    </row>
    <row r="661" spans="1:10" x14ac:dyDescent="0.25">
      <c r="A661" s="502" t="s">
        <v>527</v>
      </c>
      <c r="B661" s="502"/>
      <c r="C661" s="502"/>
      <c r="D661" s="502"/>
      <c r="E661" s="448"/>
      <c r="F661" s="448"/>
      <c r="G661" s="448"/>
      <c r="H661" s="448"/>
      <c r="I661" s="449"/>
      <c r="J661" s="449"/>
    </row>
    <row r="662" spans="1:10" x14ac:dyDescent="0.25">
      <c r="A662" s="503" t="s">
        <v>528</v>
      </c>
      <c r="B662" s="503"/>
      <c r="C662" s="503"/>
      <c r="D662" s="503"/>
      <c r="E662" s="431"/>
      <c r="F662" s="431"/>
      <c r="G662" s="432"/>
      <c r="H662" s="432"/>
      <c r="I662" s="447"/>
      <c r="J662" s="447"/>
    </row>
    <row r="663" spans="1:10" x14ac:dyDescent="0.25">
      <c r="A663" s="502" t="s">
        <v>529</v>
      </c>
      <c r="B663" s="502"/>
      <c r="C663" s="502"/>
      <c r="D663" s="502"/>
      <c r="E663" s="448"/>
      <c r="F663" s="448"/>
      <c r="G663" s="448"/>
      <c r="H663" s="448"/>
      <c r="I663" s="449"/>
      <c r="J663" s="449"/>
    </row>
    <row r="664" spans="1:10" x14ac:dyDescent="0.25">
      <c r="A664" s="503" t="s">
        <v>530</v>
      </c>
      <c r="B664" s="503"/>
      <c r="C664" s="503"/>
      <c r="D664" s="503"/>
      <c r="E664" s="431"/>
      <c r="F664" s="431"/>
      <c r="G664" s="432"/>
      <c r="H664" s="432"/>
      <c r="I664" s="447"/>
      <c r="J664" s="447"/>
    </row>
    <row r="665" spans="1:10" x14ac:dyDescent="0.25">
      <c r="A665" s="502" t="s">
        <v>531</v>
      </c>
      <c r="B665" s="502"/>
      <c r="C665" s="502"/>
      <c r="D665" s="502"/>
      <c r="E665" s="448"/>
      <c r="F665" s="448"/>
      <c r="G665" s="448"/>
      <c r="H665" s="448"/>
      <c r="I665" s="449"/>
      <c r="J665" s="449"/>
    </row>
    <row r="666" spans="1:10" x14ac:dyDescent="0.25">
      <c r="A666" s="503" t="s">
        <v>532</v>
      </c>
      <c r="B666" s="503"/>
      <c r="C666" s="503"/>
      <c r="D666" s="503"/>
      <c r="E666" s="431"/>
      <c r="F666" s="431"/>
      <c r="G666" s="432"/>
      <c r="H666" s="432"/>
      <c r="I666" s="447"/>
      <c r="J666" s="447"/>
    </row>
    <row r="667" spans="1:10" x14ac:dyDescent="0.25">
      <c r="A667" s="502" t="s">
        <v>537</v>
      </c>
      <c r="B667" s="502"/>
      <c r="C667" s="502"/>
      <c r="D667" s="502"/>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558"/>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Mono</v>
      </c>
      <c r="I708" s="348"/>
      <c r="J708" s="349"/>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6"/>
      <c r="F711" s="527"/>
      <c r="G711" s="527"/>
      <c r="H711" s="527"/>
      <c r="I711" s="527"/>
      <c r="J711" s="528"/>
    </row>
    <row r="712" spans="1:10" x14ac:dyDescent="0.25">
      <c r="A712" s="495" t="s">
        <v>853</v>
      </c>
      <c r="B712" s="496"/>
      <c r="C712" s="496"/>
      <c r="D712" s="497"/>
      <c r="E712" s="529"/>
      <c r="F712" s="530"/>
      <c r="G712" s="530"/>
      <c r="H712" s="530"/>
      <c r="I712" s="530"/>
      <c r="J712" s="531"/>
    </row>
    <row r="713" spans="1:10" x14ac:dyDescent="0.25">
      <c r="A713" s="498" t="s">
        <v>808</v>
      </c>
      <c r="B713" s="499"/>
      <c r="C713" s="499"/>
      <c r="D713" s="499"/>
      <c r="E713" s="470"/>
      <c r="F713" s="471"/>
      <c r="G713" s="471"/>
      <c r="H713" s="471"/>
      <c r="I713" s="471"/>
      <c r="J713" s="472"/>
    </row>
    <row r="714" spans="1:10" x14ac:dyDescent="0.25">
      <c r="A714" s="58"/>
      <c r="B714" s="59"/>
      <c r="C714" s="59"/>
      <c r="D714" s="59"/>
      <c r="E714" s="561" t="s">
        <v>535</v>
      </c>
      <c r="F714" s="474"/>
      <c r="G714" s="561" t="s">
        <v>533</v>
      </c>
      <c r="H714" s="474"/>
      <c r="I714" s="475" t="s">
        <v>849</v>
      </c>
      <c r="J714" s="476"/>
    </row>
    <row r="715" spans="1:10" x14ac:dyDescent="0.25">
      <c r="A715" s="502" t="s">
        <v>527</v>
      </c>
      <c r="B715" s="502"/>
      <c r="C715" s="502"/>
      <c r="D715" s="502"/>
      <c r="E715" s="448"/>
      <c r="F715" s="448"/>
      <c r="G715" s="448"/>
      <c r="H715" s="448"/>
      <c r="I715" s="449"/>
      <c r="J715" s="449"/>
    </row>
    <row r="716" spans="1:10" x14ac:dyDescent="0.25">
      <c r="A716" s="503" t="s">
        <v>528</v>
      </c>
      <c r="B716" s="503"/>
      <c r="C716" s="503"/>
      <c r="D716" s="503"/>
      <c r="E716" s="431"/>
      <c r="F716" s="431"/>
      <c r="G716" s="432"/>
      <c r="H716" s="432"/>
      <c r="I716" s="447"/>
      <c r="J716" s="447"/>
    </row>
    <row r="717" spans="1:10" x14ac:dyDescent="0.25">
      <c r="A717" s="502" t="s">
        <v>529</v>
      </c>
      <c r="B717" s="502"/>
      <c r="C717" s="502"/>
      <c r="D717" s="502"/>
      <c r="E717" s="448"/>
      <c r="F717" s="448"/>
      <c r="G717" s="448"/>
      <c r="H717" s="448"/>
      <c r="I717" s="449"/>
      <c r="J717" s="449"/>
    </row>
    <row r="718" spans="1:10" x14ac:dyDescent="0.25">
      <c r="A718" s="503" t="s">
        <v>530</v>
      </c>
      <c r="B718" s="503"/>
      <c r="C718" s="503"/>
      <c r="D718" s="503"/>
      <c r="E718" s="431"/>
      <c r="F718" s="431"/>
      <c r="G718" s="432"/>
      <c r="H718" s="432"/>
      <c r="I718" s="447"/>
      <c r="J718" s="447"/>
    </row>
    <row r="719" spans="1:10" x14ac:dyDescent="0.25">
      <c r="A719" s="502" t="s">
        <v>531</v>
      </c>
      <c r="B719" s="502"/>
      <c r="C719" s="502"/>
      <c r="D719" s="502"/>
      <c r="E719" s="448"/>
      <c r="F719" s="448"/>
      <c r="G719" s="448"/>
      <c r="H719" s="448"/>
      <c r="I719" s="449"/>
      <c r="J719" s="449"/>
    </row>
    <row r="720" spans="1:10" x14ac:dyDescent="0.25">
      <c r="A720" s="503" t="s">
        <v>532</v>
      </c>
      <c r="B720" s="503"/>
      <c r="C720" s="503"/>
      <c r="D720" s="503"/>
      <c r="E720" s="431"/>
      <c r="F720" s="431"/>
      <c r="G720" s="432"/>
      <c r="H720" s="432"/>
      <c r="I720" s="447"/>
      <c r="J720" s="447"/>
    </row>
    <row r="721" spans="1:10" x14ac:dyDescent="0.25">
      <c r="A721" s="502" t="s">
        <v>537</v>
      </c>
      <c r="B721" s="502"/>
      <c r="C721" s="502"/>
      <c r="D721" s="502"/>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558"/>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Mono</v>
      </c>
      <c r="I762" s="348"/>
      <c r="J762" s="349"/>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6"/>
      <c r="F765" s="527"/>
      <c r="G765" s="527"/>
      <c r="H765" s="527"/>
      <c r="I765" s="527"/>
      <c r="J765" s="528"/>
    </row>
    <row r="766" spans="1:10" x14ac:dyDescent="0.25">
      <c r="A766" s="495" t="s">
        <v>853</v>
      </c>
      <c r="B766" s="496"/>
      <c r="C766" s="496"/>
      <c r="D766" s="497"/>
      <c r="E766" s="529"/>
      <c r="F766" s="530"/>
      <c r="G766" s="530"/>
      <c r="H766" s="530"/>
      <c r="I766" s="530"/>
      <c r="J766" s="531"/>
    </row>
    <row r="767" spans="1:10" x14ac:dyDescent="0.25">
      <c r="A767" s="498" t="s">
        <v>808</v>
      </c>
      <c r="B767" s="499"/>
      <c r="C767" s="499"/>
      <c r="D767" s="499"/>
      <c r="E767" s="470"/>
      <c r="F767" s="471"/>
      <c r="G767" s="471"/>
      <c r="H767" s="471"/>
      <c r="I767" s="471"/>
      <c r="J767" s="472"/>
    </row>
    <row r="768" spans="1:10" x14ac:dyDescent="0.25">
      <c r="A768" s="58"/>
      <c r="B768" s="59"/>
      <c r="C768" s="59"/>
      <c r="D768" s="59"/>
      <c r="E768" s="561" t="s">
        <v>535</v>
      </c>
      <c r="F768" s="474"/>
      <c r="G768" s="561" t="s">
        <v>533</v>
      </c>
      <c r="H768" s="474"/>
      <c r="I768" s="475" t="s">
        <v>849</v>
      </c>
      <c r="J768" s="476"/>
    </row>
    <row r="769" spans="1:10" x14ac:dyDescent="0.25">
      <c r="A769" s="502" t="s">
        <v>527</v>
      </c>
      <c r="B769" s="502"/>
      <c r="C769" s="502"/>
      <c r="D769" s="502"/>
      <c r="E769" s="448"/>
      <c r="F769" s="448"/>
      <c r="G769" s="448"/>
      <c r="H769" s="448"/>
      <c r="I769" s="449"/>
      <c r="J769" s="449"/>
    </row>
    <row r="770" spans="1:10" x14ac:dyDescent="0.25">
      <c r="A770" s="503" t="s">
        <v>528</v>
      </c>
      <c r="B770" s="503"/>
      <c r="C770" s="503"/>
      <c r="D770" s="503"/>
      <c r="E770" s="431"/>
      <c r="F770" s="431"/>
      <c r="G770" s="432"/>
      <c r="H770" s="432"/>
      <c r="I770" s="447"/>
      <c r="J770" s="447"/>
    </row>
    <row r="771" spans="1:10" x14ac:dyDescent="0.25">
      <c r="A771" s="502" t="s">
        <v>529</v>
      </c>
      <c r="B771" s="502"/>
      <c r="C771" s="502"/>
      <c r="D771" s="502"/>
      <c r="E771" s="448"/>
      <c r="F771" s="448"/>
      <c r="G771" s="448"/>
      <c r="H771" s="448"/>
      <c r="I771" s="449"/>
      <c r="J771" s="449"/>
    </row>
    <row r="772" spans="1:10" x14ac:dyDescent="0.25">
      <c r="A772" s="503" t="s">
        <v>530</v>
      </c>
      <c r="B772" s="503"/>
      <c r="C772" s="503"/>
      <c r="D772" s="503"/>
      <c r="E772" s="431"/>
      <c r="F772" s="431"/>
      <c r="G772" s="432"/>
      <c r="H772" s="432"/>
      <c r="I772" s="447"/>
      <c r="J772" s="447"/>
    </row>
    <row r="773" spans="1:10" x14ac:dyDescent="0.25">
      <c r="A773" s="502" t="s">
        <v>531</v>
      </c>
      <c r="B773" s="502"/>
      <c r="C773" s="502"/>
      <c r="D773" s="502"/>
      <c r="E773" s="448"/>
      <c r="F773" s="448"/>
      <c r="G773" s="448"/>
      <c r="H773" s="448"/>
      <c r="I773" s="449"/>
      <c r="J773" s="449"/>
    </row>
    <row r="774" spans="1:10" x14ac:dyDescent="0.25">
      <c r="A774" s="503" t="s">
        <v>532</v>
      </c>
      <c r="B774" s="503"/>
      <c r="C774" s="503"/>
      <c r="D774" s="503"/>
      <c r="E774" s="431"/>
      <c r="F774" s="431"/>
      <c r="G774" s="432"/>
      <c r="H774" s="432"/>
      <c r="I774" s="447"/>
      <c r="J774" s="447"/>
    </row>
    <row r="775" spans="1:10" x14ac:dyDescent="0.25">
      <c r="A775" s="502" t="s">
        <v>537</v>
      </c>
      <c r="B775" s="502"/>
      <c r="C775" s="502"/>
      <c r="D775" s="502"/>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558"/>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Mono</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24</v>
      </c>
      <c r="E10" s="130"/>
      <c r="F10" s="39"/>
      <c r="G10" s="567" t="s">
        <v>847</v>
      </c>
      <c r="H10" s="567"/>
      <c r="I10" s="570"/>
      <c r="J10" s="174">
        <f>'REPORT 1'!$I$27</f>
        <v>24</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9</v>
      </c>
      <c r="E17" s="39"/>
      <c r="F17" s="39"/>
      <c r="G17" s="562" t="s">
        <v>847</v>
      </c>
      <c r="H17" s="562"/>
      <c r="I17" s="563"/>
      <c r="J17" s="173">
        <f>'REPORT 3'!$J$34</f>
        <v>9</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9</v>
      </c>
      <c r="E21" s="39"/>
      <c r="F21" s="39"/>
      <c r="G21" s="562" t="s">
        <v>847</v>
      </c>
      <c r="H21" s="562"/>
      <c r="I21" s="563"/>
      <c r="J21" s="173">
        <f>'REPORT 3'!$J$44</f>
        <v>9</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24</v>
      </c>
      <c r="G28" s="562" t="s">
        <v>847</v>
      </c>
      <c r="H28" s="562"/>
      <c r="I28" s="563"/>
      <c r="J28" s="175">
        <f>'ARREST REPORT'!$G$18</f>
        <v>24</v>
      </c>
    </row>
    <row r="31" spans="1:10" ht="13.8" x14ac:dyDescent="0.25">
      <c r="G31" s="564" t="s">
        <v>816</v>
      </c>
      <c r="H31" s="564"/>
      <c r="I31" s="565"/>
      <c r="J31" s="171" t="s">
        <v>827</v>
      </c>
    </row>
    <row r="32" spans="1:10" s="1" customFormat="1" ht="13.8" x14ac:dyDescent="0.25">
      <c r="G32" s="562" t="s">
        <v>847</v>
      </c>
      <c r="H32" s="562"/>
      <c r="I32" s="563"/>
      <c r="J32" s="175">
        <f>'ARREST REPORT'!$G$26</f>
        <v>24</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Mono</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Mono</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Mono</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Mono</v>
      </c>
    </row>
    <row r="2" spans="1:2" x14ac:dyDescent="0.25">
      <c r="A2" t="s">
        <v>541</v>
      </c>
      <c r="B2" s="25">
        <f>Reportdate</f>
        <v>44070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Karin Humiston</v>
      </c>
    </row>
    <row r="10" spans="1:2" x14ac:dyDescent="0.25">
      <c r="A10" t="s">
        <v>218</v>
      </c>
      <c r="B10" t="str">
        <f>primarytitle</f>
        <v>Chief of Probation</v>
      </c>
    </row>
    <row r="11" spans="1:2" x14ac:dyDescent="0.25">
      <c r="A11" t="s">
        <v>217</v>
      </c>
      <c r="B11" t="str">
        <f>primphone</f>
        <v>760-932-5572</v>
      </c>
    </row>
    <row r="12" spans="1:2" x14ac:dyDescent="0.25">
      <c r="A12" t="s">
        <v>193</v>
      </c>
      <c r="B12" s="10" t="str">
        <f>preemail</f>
        <v>khumiston@mono.ca.gov</v>
      </c>
    </row>
    <row r="13" spans="1:2" x14ac:dyDescent="0.25">
      <c r="A13" t="s">
        <v>365</v>
      </c>
      <c r="B13" t="str">
        <f>seccontact</f>
        <v>Jeff Mills</v>
      </c>
    </row>
    <row r="14" spans="1:2" x14ac:dyDescent="0.25">
      <c r="A14" t="s">
        <v>366</v>
      </c>
      <c r="B14" t="str">
        <f>seccontitle</f>
        <v>FASO</v>
      </c>
    </row>
    <row r="15" spans="1:2" x14ac:dyDescent="0.25">
      <c r="A15" t="s">
        <v>367</v>
      </c>
      <c r="B15" t="str">
        <f>secphone</f>
        <v>760-932-5573</v>
      </c>
    </row>
    <row r="16" spans="1:2" x14ac:dyDescent="0.25">
      <c r="A16" t="s">
        <v>368</v>
      </c>
      <c r="B16" t="str">
        <f>secemail</f>
        <v>jmills@mono.ca.gov</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0</v>
      </c>
    </row>
    <row r="34" spans="1:2" x14ac:dyDescent="0.25">
      <c r="A34" t="s">
        <v>557</v>
      </c>
      <c r="B34" s="11">
        <f>t1jjcpaserv</f>
        <v>306</v>
      </c>
    </row>
    <row r="35" spans="1:2" x14ac:dyDescent="0.25">
      <c r="A35" t="s">
        <v>558</v>
      </c>
      <c r="B35" s="11">
        <f>t1jjcpaprof</f>
        <v>2340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2646</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Mono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Mono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2646</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Mono</v>
      </c>
      <c r="B2" s="25">
        <f>Reportdate</f>
        <v>44070</v>
      </c>
      <c r="C2" s="24" t="e">
        <f>Chief</f>
        <v>#REF!</v>
      </c>
      <c r="D2" t="e">
        <f>Chiefphone2</f>
        <v>#REF!</v>
      </c>
      <c r="E2" s="10" t="e">
        <f>Address</f>
        <v>#REF!</v>
      </c>
      <c r="F2" s="10" t="e">
        <f>City</f>
        <v>#REF!</v>
      </c>
      <c r="G2" s="9" t="e">
        <f>ZIP</f>
        <v>#REF!</v>
      </c>
      <c r="H2" s="10" t="e">
        <f>Chiefemail2</f>
        <v>#REF!</v>
      </c>
      <c r="I2" t="str">
        <f>primcontact</f>
        <v>Karin Humiston</v>
      </c>
      <c r="J2" t="str">
        <f>primarytitle</f>
        <v>Chief of Probation</v>
      </c>
      <c r="K2" t="str">
        <f>primphone</f>
        <v>760-932-5572</v>
      </c>
      <c r="L2" s="10" t="str">
        <f>preemail</f>
        <v>khumiston@mono.ca.gov</v>
      </c>
      <c r="M2" t="str">
        <f>seccontact</f>
        <v>Jeff Mills</v>
      </c>
      <c r="N2" t="str">
        <f>seccontitle</f>
        <v>FASO</v>
      </c>
      <c r="O2" t="str">
        <f>secphone</f>
        <v>760-932-5573</v>
      </c>
      <c r="P2" t="str">
        <f>secemail</f>
        <v>jmills@mono.ca.gov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306</v>
      </c>
      <c r="AI2" s="11">
        <f>t1jjcpaprof</f>
        <v>2340</v>
      </c>
      <c r="AJ2" s="11">
        <f>t1jjcpacbo</f>
        <v>0</v>
      </c>
      <c r="AK2" s="11">
        <f>t1jjcpaequip</f>
        <v>0</v>
      </c>
      <c r="AL2" s="11">
        <f>t1jjcpaadmin</f>
        <v>0</v>
      </c>
      <c r="AM2" s="11">
        <f>t1jjcpaothr1</f>
        <v>0</v>
      </c>
      <c r="AN2" s="11">
        <f>t1jjcpaothr2</f>
        <v>0</v>
      </c>
      <c r="AO2" s="11">
        <f>t1jjcpaothr3</f>
        <v>0</v>
      </c>
      <c r="AP2" s="11">
        <f>t1jjcpatot</f>
        <v>2646</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Mono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Mono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2646</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2020-08-27T16:03:10Z</cp:lastPrinted>
  <dcterms:created xsi:type="dcterms:W3CDTF">2010-06-09T19:05:00Z</dcterms:created>
  <dcterms:modified xsi:type="dcterms:W3CDTF">2020-10-26T20:08:25Z</dcterms:modified>
</cp:coreProperties>
</file>