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ABE55742-E49D-4641-AB7D-62EB7BDF89A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19200" windowHeight="705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43"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J28" i="38"/>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<sst xmlns="http://schemas.openxmlformats.org/spreadsheetml/2006/main" count="2389" uniqueCount="947">
  <si>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</si>
  <si>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</si>
  <si>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</si>
  <si>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</si>
  <si>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</si>
  <si>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</si>
  <si>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</si>
  <si>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</si>
  <si>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</si>
  <si>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</si>
  <si>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</si>
  <si>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</si>
  <si>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</si>
  <si>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</si>
  <si>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</si>
  <si>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</si>
  <si>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</si>
  <si>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</si>
  <si>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</si>
  <si>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</si>
  <si>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</si>
  <si>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</si>
  <si>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</si>
  <si>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</si>
  <si>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</si>
  <si>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</si>
  <si>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</si>
  <si>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</si>
  <si>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</si>
  <si>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</si>
  <si>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</si>
  <si>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</si>
  <si>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</si>
  <si>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</si>
  <si>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</si>
  <si>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</si>
  <si>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</si>
  <si>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</si>
  <si>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</si>
  <si>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</si>
  <si>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</si>
  <si>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</si>
  <si>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</si>
  <si>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</si>
  <si>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</si>
  <si>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</si>
  <si>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</si>
  <si>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</si>
  <si>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</si>
  <si>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</si>
  <si>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</si>
  <si>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</si>
  <si>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</si>
  <si>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</si>
  <si>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</si>
  <si>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</si>
  <si>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</si>
  <si>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</si>
  <si>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</si>
  <si>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</si>
  <si>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</si>
  <si>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</si>
  <si>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</si>
  <si>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</si>
  <si>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</si>
  <si>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</si>
  <si>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</si>
  <si>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</si>
  <si>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</si>
  <si>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</si>
  <si>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</si>
  <si>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</si>
  <si>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</si>
  <si>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</si>
  <si>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</si>
  <si>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</si>
  <si>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</si>
  <si>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</si>
  <si>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</si>
  <si>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</si>
  <si>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</si>
  <si>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</si>
  <si>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</si>
  <si>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</si>
  <si>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</si>
  <si>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</si>
  <si>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</si>
  <si>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</si>
  <si>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</si>
  <si>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</si>
  <si>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</si>
  <si>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</si>
  <si>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</si>
  <si>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</si>
  <si>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</si>
  <si>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</si>
  <si>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</si>
  <si>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</si>
  <si>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</si>
  <si>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</si>
  <si>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</si>
  <si>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</si>
  <si>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</si>
  <si>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</si>
  <si>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</si>
  <si>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</si>
  <si>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</si>
  <si>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</si>
  <si>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</si>
  <si>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</si>
  <si>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</si>
  <si>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</si>
  <si>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</si>
  <si>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</si>
  <si>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</si>
  <si>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</si>
  <si>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</si>
  <si>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</si>
  <si>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</si>
  <si>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</si>
  <si>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</si>
  <si>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</si>
  <si>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</si>
  <si>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</si>
  <si>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</si>
  <si>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</si>
  <si>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</si>
  <si>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</si>
  <si>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</si>
  <si>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</si>
  <si>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</si>
  <si>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</si>
  <si>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</si>
  <si>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</si>
  <si>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</si>
  <si>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</si>
  <si>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</si>
  <si>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</si>
  <si>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</si>
  <si>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</si>
  <si>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</si>
  <si>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</si>
  <si>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</si>
  <si>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</si>
  <si>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</si>
  <si>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</si>
  <si>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</si>
  <si>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</si>
  <si>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</si>
  <si>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</si>
  <si>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</si>
  <si>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</si>
  <si>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</si>
  <si>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</si>
  <si>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</si>
  <si>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</si>
  <si>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</si>
  <si>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</si>
  <si>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</si>
  <si>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</si>
  <si>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</si>
  <si>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</si>
  <si>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</si>
  <si>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</si>
  <si>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</si>
  <si>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</si>
  <si>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</si>
  <si>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</si>
  <si>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</si>
  <si>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</si>
  <si>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</si>
  <si>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</si>
  <si>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</si>
  <si>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</si>
  <si>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</si>
  <si>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</si>
  <si>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</si>
  <si>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</si>
  <si>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</si>
  <si>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</si>
  <si>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</si>
  <si>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</si>
  <si>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</si>
  <si>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</si>
  <si>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</si>
  <si>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</si>
  <si>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</si>
  <si>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</si>
  <si>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</si>
  <si>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</si>
  <si>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</si>
  <si>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</si>
  <si>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</si>
  <si>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</si>
  <si>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</si>
  <si>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</si>
  <si>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</si>
  <si>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</si>
  <si>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</si>
  <si>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</si>
  <si>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</si>
  <si>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</si>
  <si>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</si>
  <si>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</si>
  <si>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</si>
  <si>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</si>
  <si>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</si>
  <si>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</si>
  <si>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</si>
  <si>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</si>
  <si>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</si>
  <si>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</si>
  <si>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</si>
  <si>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</si>
  <si>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</si>
  <si>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</si>
  <si>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</si>
  <si>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</si>
  <si>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</si>
  <si>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</si>
  <si>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</si>
  <si>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</si>
  <si>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</si>
  <si>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</si>
  <si>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</si>
  <si>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</si>
  <si>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</si>
  <si>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</si>
  <si>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</si>
  <si>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</si>
  <si>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</si>
  <si>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</si>
  <si>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</si>
  <si>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</si>
  <si>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</si>
  <si>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</si>
  <si>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</si>
  <si>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</si>
  <si>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</si>
  <si>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</si>
  <si>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</si>
  <si>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</si>
  <si>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</si>
  <si>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</si>
  <si>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</si>
  <si>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</si>
  <si>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</si>
  <si>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</si>
  <si>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</si>
  <si>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</si>
  <si>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</si>
  <si>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</si>
  <si>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</si>
  <si>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</si>
  <si>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</si>
  <si>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</si>
  <si>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</si>
  <si>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</si>
  <si>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</si>
  <si>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</si>
  <si>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</si>
  <si>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</si>
  <si>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</si>
  <si>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</si>
  <si>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</si>
  <si>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</si>
  <si>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</si>
  <si>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</si>
  <si>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</si>
  <si>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</si>
  <si>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</si>
  <si>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</si>
  <si>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</si>
  <si>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</si>
  <si>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</si>
  <si>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</si>
  <si>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</si>
  <si>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</si>
  <si>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</si>
  <si>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</si>
  <si>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</si>
  <si>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</si>
  <si>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</si>
  <si>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</si>
  <si>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</si>
  <si>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</si>
  <si>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</si>
  <si>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</si>
  <si>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</si>
  <si>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</si>
  <si>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</si>
  <si>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</si>
  <si>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</si>
  <si>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</si>
  <si>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</si>
  <si>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</si>
  <si>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</si>
  <si>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</si>
  <si>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</si>
  <si>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</si>
  <si>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</si>
  <si>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</si>
  <si>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</si>
  <si>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</si>
  <si>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</si>
  <si>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</si>
  <si>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</si>
  <si>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</si>
  <si>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</si>
  <si>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</si>
  <si>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</si>
  <si>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</si>
  <si>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</si>
  <si>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</si>
  <si>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</si>
  <si>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</si>
  <si>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</si>
  <si>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</si>
  <si>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</si>
  <si>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</si>
  <si>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</si>
  <si>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</si>
  <si>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</si>
  <si>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</si>
  <si>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</si>
  <si>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</si>
  <si>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</si>
  <si>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</si>
  <si>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</si>
  <si>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</si>
  <si>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</si>
  <si>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</si>
  <si>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</si>
  <si>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</si>
  <si>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</si>
  <si>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</si>
  <si>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</si>
  <si>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</si>
  <si>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</si>
  <si>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</si>
  <si>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</si>
  <si>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</si>
  <si>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</si>
  <si>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</si>
  <si>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</si>
  <si>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</si>
  <si>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</si>
  <si>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</si>
  <si>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</si>
  <si>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</si>
  <si>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</si>
  <si>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</si>
  <si>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</si>
  <si>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</si>
  <si>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</si>
  <si>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</si>
  <si>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</si>
  <si>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</si>
  <si>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</si>
  <si>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</si>
  <si>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</si>
  <si>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</si>
  <si>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</si>
  <si>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</si>
  <si>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</si>
  <si>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</si>
  <si>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</si>
  <si>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</si>
  <si>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</si>
  <si>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</si>
  <si>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</si>
  <si>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</si>
  <si>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</si>
  <si>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</si>
  <si>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</si>
  <si>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</si>
  <si>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</si>
  <si>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</si>
  <si>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</si>
  <si>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</si>
  <si>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</si>
  <si>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</si>
  <si>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</si>
  <si>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</si>
  <si>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</si>
  <si>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</si>
  <si>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</si>
  <si>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</si>
  <si>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</si>
  <si>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</si>
  <si>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</si>
  <si>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</si>
  <si>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</si>
  <si>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</si>
  <si>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</si>
  <si>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</si>
  <si>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</si>
  <si>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</si>
  <si>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</si>
  <si>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</si>
  <si>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</si>
  <si>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</si>
  <si>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</si>
  <si>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</si>
  <si>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</si>
  <si>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</si>
  <si>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</si>
  <si>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</si>
  <si>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</si>
  <si>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</si>
  <si>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</si>
  <si>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</si>
  <si>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</si>
  <si>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</si>
  <si>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</si>
  <si>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</si>
  <si>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</si>
  <si>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</si>
  <si>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</si>
  <si>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</si>
  <si>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</si>
  <si>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</si>
  <si>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</si>
  <si>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</si>
  <si>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</si>
  <si>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</si>
  <si>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</si>
  <si>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</si>
  <si>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</si>
  <si>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</si>
  <si>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</si>
  <si>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</si>
  <si>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</si>
  <si>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</si>
  <si>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</si>
  <si>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</si>
  <si>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</si>
  <si>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</si>
  <si>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</si>
  <si>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</si>
  <si>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</si>
  <si>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</si>
  <si>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</si>
  <si>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</si>
  <si>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</si>
  <si>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</si>
  <si>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</si>
  <si>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</si>
  <si>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</si>
  <si>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</si>
  <si>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</si>
  <si>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</si>
  <si>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</si>
  <si>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</si>
  <si>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</si>
  <si>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</si>
  <si>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</si>
  <si>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</si>
  <si>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</si>
  <si>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</si>
  <si>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</si>
  <si>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</si>
  <si>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</si>
  <si>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</si>
  <si>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</si>
  <si>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</si>
  <si>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</si>
  <si>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</si>
  <si>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</si>
  <si>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</si>
  <si>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</si>
  <si>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</si>
  <si>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</si>
  <si>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</si>
  <si>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</si>
  <si>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</si>
  <si>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</si>
  <si>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</si>
  <si>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</si>
  <si>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</si>
  <si>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</si>
  <si>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</si>
  <si>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</si>
  <si>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</si>
  <si>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</si>
  <si>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</si>
  <si>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</si>
  <si>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</si>
  <si>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</si>
  <si>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</si>
  <si>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</si>
  <si>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</si>
  <si>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</si>
  <si>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</si>
  <si>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</si>
  <si>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</si>
  <si>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</si>
  <si>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</si>
  <si>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</si>
  <si>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</si>
  <si>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</si>
  <si>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</si>
  <si>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</si>
  <si>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</si>
  <si>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</si>
  <si>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</si>
  <si>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</si>
  <si>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</si>
  <si>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</si>
  <si>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</si>
  <si>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</si>
  <si>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</si>
  <si>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</si>
  <si>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</si>
  <si>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</si>
  <si>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</si>
  <si>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</si>
  <si>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</si>
  <si>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</si>
  <si>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</si>
  <si>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</si>
  <si>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</si>
  <si>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</si>
  <si>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</si>
  <si>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</si>
  <si>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</si>
  <si>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</si>
  <si>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</si>
  <si>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</si>
  <si>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</si>
  <si>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</si>
  <si>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</si>
  <si>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</si>
  <si>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</si>
  <si>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</si>
  <si>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</si>
  <si>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</si>
  <si>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</si>
  <si>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</si>
  <si>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</si>
  <si>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</si>
  <si>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</si>
  <si>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</si>
  <si>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</si>
  <si>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</si>
  <si>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</si>
  <si>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</si>
  <si>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</si>
  <si>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</si>
  <si>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</si>
  <si>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</si>
  <si>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</si>
  <si>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</si>
  <si>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</si>
  <si>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</si>
  <si>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</si>
  <si>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</si>
  <si>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</si>
  <si>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</si>
  <si>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</si>
  <si>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</si>
  <si>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</si>
  <si>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</si>
  <si>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</si>
  <si>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</si>
  <si>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</si>
  <si>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</si>
  <si>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</si>
  <si>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</si>
  <si>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</si>
  <si>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</si>
  <si>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</si>
  <si>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</si>
  <si>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</si>
  <si>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</si>
  <si>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</si>
  <si>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</si>
  <si>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</si>
  <si>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</si>
  <si>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</si>
  <si>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</si>
  <si>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</si>
  <si>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</si>
  <si>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</si>
  <si>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</si>
  <si>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</si>
  <si>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</si>
  <si>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</si>
  <si>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</si>
  <si>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</si>
  <si>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</si>
  <si>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</si>
  <si>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</si>
  <si>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</si>
  <si>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</si>
  <si>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</si>
  <si>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</si>
  <si>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</si>
  <si>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</si>
  <si>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</si>
  <si>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</si>
  <si>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</si>
  <si>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</si>
  <si>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</si>
  <si>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</si>
  <si>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</si>
  <si>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</si>
  <si>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</si>
  <si>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</si>
  <si>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</si>
  <si>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</si>
  <si>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</si>
  <si>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</si>
  <si>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</si>
  <si>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</si>
  <si>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</si>
  <si>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</si>
  <si>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</si>
  <si>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</si>
  <si>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</si>
  <si>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</si>
  <si>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</si>
  <si>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</si>
  <si>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</si>
  <si>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</si>
  <si>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</si>
  <si>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</si>
  <si>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</si>
  <si>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</si>
  <si>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</si>
  <si>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</si>
  <si>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</si>
  <si>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</si>
  <si>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</si>
  <si>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</si>
  <si>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</si>
  <si>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</si>
  <si>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</si>
  <si>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</si>
  <si>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</si>
  <si>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</si>
  <si>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</si>
  <si>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</si>
  <si>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</si>
  <si>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</si>
  <si>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</si>
  <si>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</si>
  <si>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</si>
  <si>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</si>
  <si>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</si>
  <si>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</si>
  <si>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</si>
  <si>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</si>
  <si>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</si>
  <si>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</si>
  <si>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</si>
  <si>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</si>
  <si>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</si>
  <si>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</si>
  <si>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</si>
  <si>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</si>
  <si>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</si>
  <si>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</si>
  <si>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</si>
  <si>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</si>
  <si>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</si>
  <si>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</si>
  <si>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</si>
  <si>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</si>
  <si>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</si>
  <si>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</si>
  <si>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</si>
  <si>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</si>
  <si>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</si>
  <si>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</si>
  <si>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</si>
  <si>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</si>
  <si>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</si>
  <si>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</si>
  <si>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</si>
  <si>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</si>
  <si>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</si>
  <si>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</si>
  <si>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</si>
  <si>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</si>
  <si>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</si>
  <si>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</si>
  <si>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</si>
  <si>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</si>
  <si>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</si>
  <si>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</si>
  <si>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</si>
  <si>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</si>
  <si>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</si>
  <si>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</si>
  <si>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</si>
  <si>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</si>
  <si>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</si>
  <si>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</si>
  <si>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</si>
  <si>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</si>
  <si>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</si>
  <si>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</si>
  <si>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</si>
  <si>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</si>
  <si>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</si>
  <si>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</si>
  <si>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</si>
  <si>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</si>
  <si>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</si>
  <si>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</si>
  <si>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</si>
  <si>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</si>
  <si>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</si>
  <si>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</si>
  <si>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</si>
  <si>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</si>
  <si>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</si>
  <si>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</si>
  <si>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</si>
  <si>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</si>
  <si>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</si>
  <si>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</si>
  <si>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</si>
  <si>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</si>
  <si>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</si>
  <si>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</si>
  <si>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</si>
  <si>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</si>
  <si>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</si>
  <si>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</si>
  <si>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</si>
  <si>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</si>
  <si>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</si>
  <si>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</si>
  <si>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</si>
  <si>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</si>
  <si>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</si>
  <si>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</si>
  <si>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</si>
  <si>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</si>
  <si>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</si>
  <si>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</si>
  <si>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</si>
  <si>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</si>
  <si>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</si>
  <si>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</si>
  <si>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</si>
  <si>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</si>
  <si>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</si>
  <si>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</si>
  <si>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</si>
  <si>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</si>
  <si>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</si>
  <si>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</si>
  <si>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</si>
  <si>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</si>
  <si>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</si>
  <si>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</si>
  <si>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</si>
  <si>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</si>
  <si>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</si>
  <si>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</si>
  <si>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</si>
  <si>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</si>
  <si>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</si>
  <si>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</si>
  <si>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</si>
  <si>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</si>
  <si>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</si>
  <si>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</si>
  <si>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</si>
  <si>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</si>
  <si>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</si>
  <si>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</si>
  <si>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</si>
  <si>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</si>
  <si>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</si>
  <si>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</si>
  <si>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</si>
  <si>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</si>
  <si>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</si>
  <si>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</si>
  <si>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</si>
  <si>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</si>
  <si>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</si>
  <si>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</si>
  <si>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</si>
  <si>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</si>
  <si>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</si>
  <si>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</si>
  <si>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</si>
  <si>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</si>
  <si>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</si>
  <si>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</si>
  <si>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</si>
  <si>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</si>
  <si>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</si>
  <si>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</si>
  <si>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</si>
  <si>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</si>
  <si>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</si>
  <si>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</si>
  <si>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</si>
  <si>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</si>
  <si>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</si>
  <si>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</si>
  <si>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</si>
  <si>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</si>
  <si>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</si>
  <si>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</si>
  <si>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</si>
  <si>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</si>
  <si>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</si>
  <si>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</si>
  <si>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</si>
  <si>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</si>
  <si>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</si>
  <si>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</si>
  <si>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</si>
  <si>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</si>
  <si>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</si>
  <si>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</si>
  <si>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</si>
  <si>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</si>
  <si>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</si>
  <si>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</si>
  <si>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</si>
  <si>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</si>
  <si>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</si>
  <si>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</si>
  <si>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</si>
  <si>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</si>
  <si>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</si>
  <si>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</si>
  <si>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</si>
  <si>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</si>
  <si>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</si>
  <si>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</si>
  <si>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</si>
  <si>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</si>
  <si>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</si>
  <si>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</si>
  <si>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</si>
  <si>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</si>
  <si>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</si>
  <si>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</si>
  <si>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</si>
  <si>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</si>
  <si>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</si>
  <si>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</si>
  <si>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</si>
  <si>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</si>
  <si>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</si>
  <si>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</si>
  <si>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</si>
  <si>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</si>
  <si>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</si>
  <si>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</si>
  <si>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</si>
  <si>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</si>
  <si>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</si>
  <si>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</si>
  <si>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</si>
  <si>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</si>
  <si>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</si>
  <si>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</si>
  <si>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</si>
  <si>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</si>
  <si>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</si>
  <si>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</si>
  <si>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</si>
  <si>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</si>
  <si>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</si>
  <si>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</si>
  <si>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</si>
  <si>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</si>
  <si>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</si>
  <si>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</si>
  <si>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</si>
  <si>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</si>
  <si>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</si>
  <si>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</si>
  <si>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</si>
  <si>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</si>
  <si>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</si>
  <si>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</si>
  <si>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</si>
  <si>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</si>
  <si>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</si>
  <si>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</si>
  <si>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</si>
  <si>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</si>
  <si>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</si>
  <si>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</si>
  <si>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</si>
  <si>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</si>
  <si>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</si>
  <si>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</si>
  <si>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</si>
  <si>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</si>
  <si>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</si>
  <si>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</si>
  <si>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</si>
  <si>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</si>
  <si>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</si>
  <si>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</si>
  <si>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</si>
  <si>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</si>
  <si>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</si>
  <si>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</si>
  <si>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</si>
  <si>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</si>
  <si>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</si>
  <si>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</si>
  <si>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</si>
  <si>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</si>
  <si>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</si>
  <si>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</si>
  <si>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</si>
  <si>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</si>
  <si>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</si>
  <si>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</si>
  <si>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</si>
  <si>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</si>
  <si>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</si>
  <si>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</si>
  <si>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</si>
  <si>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Hilary Gayhart</t>
  </si>
  <si>
    <t>Administrative Analyst II</t>
  </si>
  <si>
    <t>(530) 621-5119</t>
  </si>
  <si>
    <t>hilary.gayhart@edcgov.us</t>
  </si>
  <si>
    <t>Karla Kowalski</t>
  </si>
  <si>
    <t>Deputy Chief Probation Officer</t>
  </si>
  <si>
    <t>(530) 621-5646</t>
  </si>
  <si>
    <t>karla.kowalski@edcgov.us</t>
  </si>
  <si>
    <t>El Dorado County Probation case management system does not currently track and report diversions.  However, the department internally tracks referrals to a diversion program called Peer Council and these counts have been manually added to the diversions category above.  Other diversion activities are not tracked though, and these are not reflected in the data above.</t>
  </si>
  <si>
    <t xml:space="preserve">El Dorado County Probation is currently transitioning how technical violations are entered in our case management system.  We know that during this reporting period, there were more than the reported 11 techical violations of probation.  The other violations were captured in the subsequent petition category. </t>
  </si>
  <si>
    <t>Community Alliance to Reduce Truancy (CART)</t>
  </si>
  <si>
    <t xml:space="preserve">The CART program assists all students in a seat based school program, regardless of the school each attends.  The interventions and services of the probation officers assist youthful offenders with improving school attendance, school behavior, and academic performance.  Additionally, officers assist youth with quality of life outcomes, such as engagement in pro-social activities, ensuring youth have necessities such as transportation to school, and providing incentives for completing intervention goals and improving behavior.  Each officer identifies appropriate services for each youth, and his/her family, based on risk and needs assessments and the resulting case plan which outlines interventions based on criminogenic needs.  Further, officers hold youthful offenders accountable to their conditions of probation, and continually strive reduce recidivism.  Officers continue to assist in establishing and maintaining collaborative alliances with the school and community, and assist in referring families and “at-risk” youth who are not under probation supervision to appropriate interventions and services, thus providing safer schools and neighborhoods throughout El Dorado County.
</t>
  </si>
  <si>
    <t>Youthful Offender Block Grant (YOBG)</t>
  </si>
  <si>
    <t>The El Dorado County Probation Department currently contracts with Madera County to place youthful offenders in the Juvenile Youth Camp as established by Madera County, located at 28219 Avenue 14, Madera, CA 93638.  This program offers ranch/camp services offering structure, therapeutic intervention, accountability, education, and family involvement in the rehabilitation process in a correctional, in-custody setting. 
No youth were placed in this program in the 2019-2020 fiscal year.</t>
  </si>
  <si>
    <t xml:space="preserve">YOBG funds are used to pay for staffing, including all training activities for staff that provide routine and standard housing and treatment of youthful offenders, at the Juvenile Treatment Center (JTC) in South Lake Tahoe.  Staffing consists of twenty-three full-time institutional probation officers and one licensed mental health program coordinator, who provide supervision and interventions in a facility with an overall capacity of forty beds.  Youth are detained based on risk and needs assessments, including a detention risk assessment, as well as objective decision-making.  Institutional probation officers are all CORE trained and provide education, recreation, health, assessment, counseling and other intervention services to maintain a youth's well-being during detention.  
</t>
  </si>
  <si>
    <t>Counseling Services</t>
  </si>
  <si>
    <t xml:space="preserve">The Probation Department partners with local community-based organizations (CBOs) to provide a variety of counseling services to justice-involved youth or at-risk youth in the community at no charge to the youth and parent(s)/guardian(s).  Services are individualized to the youth and/or family and may include individual therapy, family therapy or alcohol and other drug therapies.  For some youth and families, it is appropriate to utilize multiple therapies.  Probation manages an eligibility process, using RNR principles, to identify and refer youth who may benefit from individual, alcohol and other drug, or family counseling sessions from highly trained staff.  </t>
  </si>
  <si>
    <t xml:space="preserve">Comparing arrest data from 2018 to 2019, there has been a 13% decrease in total juvenile arrests (233 arrests in 2018 to 202 in 2018).  Court data has also declined, overall petitions filed decreased by 30% (163 petitions in 2018 to 114 in 2019).  In addition, wardship dispositions declined 19% (68 wardship dispositions in 2018 to 55 in 2019).  These downward trends may have been influenced by the effectiveness of juvenile programs funded (in whole or in part) by JJCPA and YOBG grants.  The Community Alliance to Reduce Truancy (CART) program (funded by JJCPA) represents collaboration between the El Dorado Probation Department, county schools and the community.  The CART program works with justice-involved youth to assist improving school attendance, school behavior, and academic performance.  CART officers also identify and refer appropriate services for youth and their families, not only justice-involved youth, but also extending to “at-risk” youth who are not under probation supervision.  El Dorado County Probation also uses JJCPA funds to provide counseling services free of charge to any referred youth and also guarantees that the youth will not be placed on a wait-list.  As stated previously, this service is available to justice-involved youth as well as "at-risk" youth in the community.  Counseling provides support for the youth in our community, and the no wait-list ensures a continuum of service from those youth that were in-custody who are transitioning back into the community.  In fiscal year 2019/20, a total of 36 youth received JJCPA funded counseling services in El Dorado County. Our county diversion program ‘Peer Council’ (also funded by JJCPA) promotes peer advocacy in an effort to avoid future delinquency and immersion into the Juvenile Justice System.  This is accomplished by utilizing individualized interventions and local resources to instill positive change within the youth.  Overall, the JJCPA and YOBG funding provides an avenue for collaboration between the department and community to establish a continuum of care for youth throughout El Dorado County.  This focus on intervention and prevention may have contributed to influencing the downward trends in youth entering and proceeding deeper into the juvenile justice system.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</si>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</sst>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la.kowalski@edcgov.us" TargetMode="External"/><Relationship Id="rId1" Type="http://schemas.openxmlformats.org/officeDocument/2006/relationships/hyperlink" Target="mailto:hilary.gayhart@edcgov.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8"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441406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927</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5.0999999999999996"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413</v>
      </c>
      <c r="B24" s="244"/>
      <c r="C24" s="244"/>
      <c r="D24" s="244"/>
      <c r="E24" s="245"/>
      <c r="F24" s="246">
        <v>44046</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928</v>
      </c>
      <c r="B27" s="278"/>
      <c r="C27" s="278"/>
      <c r="D27" s="278"/>
      <c r="E27" s="279"/>
      <c r="F27" s="277" t="s">
        <v>929</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930</v>
      </c>
      <c r="B29" s="235"/>
      <c r="C29" s="236"/>
      <c r="D29" s="280" t="s">
        <v>931</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932</v>
      </c>
      <c r="B32" s="241"/>
      <c r="C32" s="241"/>
      <c r="D32" s="241"/>
      <c r="E32" s="241"/>
      <c r="F32" s="240" t="s">
        <v>933</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934</v>
      </c>
      <c r="B34" s="235"/>
      <c r="C34" s="236"/>
      <c r="D34" s="237" t="s">
        <v>935</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946</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35"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6.1"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5546875" style="39" customWidth="1"/>
    <col min="2" max="4" width="9.109375" style="39"/>
    <col min="5" max="6" width="6.44140625" style="39" customWidth="1"/>
    <col min="7" max="14" width="5.5546875" style="39" customWidth="1"/>
    <col min="15" max="15" width="6.554687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El Dorado</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924</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27</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23</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114</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416</v>
      </c>
      <c r="J14" s="302"/>
      <c r="K14" s="97"/>
      <c r="L14" s="97"/>
      <c r="M14" s="97"/>
      <c r="N14" s="97"/>
      <c r="O14" s="98"/>
    </row>
    <row r="15" spans="1:24" ht="13.8" x14ac:dyDescent="0.25">
      <c r="A15" s="91"/>
      <c r="B15" s="45"/>
      <c r="C15" s="128"/>
      <c r="D15" s="128"/>
      <c r="E15" s="310" t="s">
        <v>815</v>
      </c>
      <c r="F15" s="310"/>
      <c r="G15" s="310"/>
      <c r="H15" s="310"/>
      <c r="I15" s="304">
        <v>136</v>
      </c>
      <c r="J15" s="305"/>
      <c r="K15" s="97"/>
      <c r="L15" s="97"/>
      <c r="M15" s="97"/>
      <c r="N15" s="97"/>
      <c r="O15" s="98"/>
    </row>
    <row r="16" spans="1:24" ht="14.4" x14ac:dyDescent="0.3">
      <c r="A16" s="102"/>
      <c r="B16" s="45"/>
      <c r="C16" s="128"/>
      <c r="D16" s="128"/>
      <c r="E16" s="306" t="s">
        <v>827</v>
      </c>
      <c r="F16" s="306"/>
      <c r="G16" s="306"/>
      <c r="H16" s="306"/>
      <c r="I16" s="311">
        <f>SUM(I14:J15)</f>
        <v>552</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131</v>
      </c>
      <c r="J20" s="302"/>
      <c r="K20" s="97"/>
      <c r="L20" s="97"/>
      <c r="M20" s="97"/>
      <c r="N20" s="97"/>
      <c r="O20" s="98"/>
    </row>
    <row r="21" spans="1:24" ht="13.8" x14ac:dyDescent="0.25">
      <c r="A21" s="102"/>
      <c r="B21" s="128"/>
      <c r="C21" s="128"/>
      <c r="D21" s="128"/>
      <c r="E21" s="310" t="s">
        <v>818</v>
      </c>
      <c r="F21" s="310"/>
      <c r="G21" s="310"/>
      <c r="H21" s="310"/>
      <c r="I21" s="313">
        <v>361</v>
      </c>
      <c r="J21" s="314"/>
      <c r="K21" s="97"/>
      <c r="L21" s="97"/>
      <c r="M21" s="97"/>
      <c r="N21" s="97"/>
      <c r="O21" s="98"/>
    </row>
    <row r="22" spans="1:24" ht="13.8" x14ac:dyDescent="0.25">
      <c r="A22" s="102"/>
      <c r="B22" s="128"/>
      <c r="C22" s="128"/>
      <c r="D22" s="128"/>
      <c r="E22" s="300" t="s">
        <v>819</v>
      </c>
      <c r="F22" s="300"/>
      <c r="G22" s="300"/>
      <c r="H22" s="300"/>
      <c r="I22" s="301">
        <v>27</v>
      </c>
      <c r="J22" s="302"/>
      <c r="K22" s="97"/>
      <c r="L22" s="97"/>
      <c r="M22" s="97"/>
      <c r="N22" s="97"/>
      <c r="O22" s="98"/>
    </row>
    <row r="23" spans="1:24" ht="13.8" x14ac:dyDescent="0.25">
      <c r="A23" s="102"/>
      <c r="B23" s="128"/>
      <c r="C23" s="128"/>
      <c r="D23" s="128"/>
      <c r="E23" s="310" t="s">
        <v>820</v>
      </c>
      <c r="F23" s="310"/>
      <c r="G23" s="310"/>
      <c r="H23" s="310"/>
      <c r="I23" s="304">
        <v>7</v>
      </c>
      <c r="J23" s="305"/>
      <c r="K23" s="97"/>
      <c r="L23" s="97"/>
      <c r="M23" s="97"/>
      <c r="N23" s="97"/>
      <c r="O23" s="98"/>
    </row>
    <row r="24" spans="1:24" ht="13.8" x14ac:dyDescent="0.25">
      <c r="A24" s="102"/>
      <c r="B24" s="128"/>
      <c r="C24" s="128"/>
      <c r="D24" s="128"/>
      <c r="E24" s="300" t="s">
        <v>821</v>
      </c>
      <c r="F24" s="300"/>
      <c r="G24" s="300"/>
      <c r="H24" s="300"/>
      <c r="I24" s="301">
        <v>0</v>
      </c>
      <c r="J24" s="302"/>
      <c r="K24" s="97"/>
      <c r="L24" s="97"/>
      <c r="M24" s="97"/>
      <c r="N24" s="97"/>
      <c r="O24" s="98"/>
    </row>
    <row r="25" spans="1:24" ht="13.8" x14ac:dyDescent="0.25">
      <c r="A25" s="102"/>
      <c r="B25" s="128"/>
      <c r="C25" s="128"/>
      <c r="D25" s="128"/>
      <c r="E25" s="310" t="s">
        <v>822</v>
      </c>
      <c r="F25" s="310"/>
      <c r="G25" s="310"/>
      <c r="H25" s="310"/>
      <c r="I25" s="304">
        <v>3</v>
      </c>
      <c r="J25" s="305"/>
      <c r="K25" s="97"/>
      <c r="L25" s="97"/>
      <c r="M25" s="97"/>
      <c r="N25" s="97"/>
      <c r="O25" s="98"/>
    </row>
    <row r="26" spans="1:24" ht="13.8" x14ac:dyDescent="0.25">
      <c r="A26" s="102"/>
      <c r="B26" s="128"/>
      <c r="C26" s="128"/>
      <c r="D26" s="128"/>
      <c r="E26" s="300" t="s">
        <v>823</v>
      </c>
      <c r="F26" s="300"/>
      <c r="G26" s="300"/>
      <c r="H26" s="300"/>
      <c r="I26" s="301">
        <v>23</v>
      </c>
      <c r="J26" s="302"/>
      <c r="K26" s="97"/>
      <c r="L26" s="97"/>
      <c r="M26" s="97"/>
      <c r="N26" s="97"/>
      <c r="O26" s="98"/>
    </row>
    <row r="27" spans="1:24" ht="14.4" x14ac:dyDescent="0.3">
      <c r="A27" s="102"/>
      <c r="B27" s="128"/>
      <c r="C27" s="128"/>
      <c r="D27" s="128"/>
      <c r="E27" s="306" t="s">
        <v>827</v>
      </c>
      <c r="F27" s="306"/>
      <c r="G27" s="306"/>
      <c r="H27" s="306"/>
      <c r="I27" s="311">
        <f>SUM(I20:J26)</f>
        <v>552</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t="s">
        <v>936</v>
      </c>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D42" sqref="D42:I42"/>
    </sheetView>
  </sheetViews>
  <sheetFormatPr defaultRowHeight="13.2" x14ac:dyDescent="0.25"/>
  <cols>
    <col min="1" max="1" width="3.5546875" style="39" customWidth="1"/>
    <col min="2" max="4" width="9.109375" style="39"/>
    <col min="5" max="6" width="6.5546875" style="39" customWidth="1"/>
    <col min="7" max="14" width="5.5546875" style="39" customWidth="1"/>
    <col min="15" max="15" width="6.554687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El Dorado</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925</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50</v>
      </c>
      <c r="K7" s="360"/>
      <c r="L7" s="45"/>
      <c r="M7" s="45"/>
      <c r="N7" s="45"/>
      <c r="O7" s="92"/>
    </row>
    <row r="8" spans="1:37" ht="14.1" customHeight="1" x14ac:dyDescent="0.25">
      <c r="A8" s="91"/>
      <c r="B8" s="128"/>
      <c r="C8" s="128"/>
      <c r="D8" s="353" t="s">
        <v>890</v>
      </c>
      <c r="E8" s="354"/>
      <c r="F8" s="354"/>
      <c r="G8" s="354"/>
      <c r="H8" s="354"/>
      <c r="I8" s="355"/>
      <c r="J8" s="361">
        <v>64</v>
      </c>
      <c r="K8" s="362"/>
      <c r="L8" s="125"/>
      <c r="M8" s="125"/>
      <c r="N8" s="125"/>
      <c r="O8" s="126"/>
      <c r="P8" s="214"/>
    </row>
    <row r="9" spans="1:37" ht="14.1" customHeight="1" x14ac:dyDescent="0.25">
      <c r="A9" s="91"/>
      <c r="B9" s="128"/>
      <c r="C9" s="128"/>
      <c r="D9" s="356" t="s">
        <v>827</v>
      </c>
      <c r="E9" s="357"/>
      <c r="F9" s="357"/>
      <c r="G9" s="357"/>
      <c r="H9" s="357"/>
      <c r="I9" s="358"/>
      <c r="J9" s="363">
        <f>SUM(I7:J8)</f>
        <v>114</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4</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17</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55</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8</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9</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44</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1</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1</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55</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11</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93</v>
      </c>
      <c r="K32" s="347"/>
      <c r="L32" s="125"/>
      <c r="M32" s="125"/>
      <c r="N32" s="125"/>
      <c r="O32" s="126"/>
      <c r="P32" s="214"/>
    </row>
    <row r="33" spans="1:37" ht="14.1" customHeight="1" x14ac:dyDescent="0.25">
      <c r="A33" s="91"/>
      <c r="B33" s="45"/>
      <c r="C33" s="45"/>
      <c r="D33" s="343" t="s">
        <v>815</v>
      </c>
      <c r="E33" s="344"/>
      <c r="F33" s="344"/>
      <c r="G33" s="344"/>
      <c r="H33" s="344"/>
      <c r="I33" s="345"/>
      <c r="J33" s="379">
        <v>21</v>
      </c>
      <c r="K33" s="380"/>
      <c r="L33" s="125"/>
      <c r="M33" s="125"/>
      <c r="N33" s="125"/>
      <c r="O33" s="126"/>
      <c r="P33" s="214"/>
    </row>
    <row r="34" spans="1:37" ht="14.1" customHeight="1" x14ac:dyDescent="0.25">
      <c r="A34" s="91"/>
      <c r="B34" s="45"/>
      <c r="C34" s="45"/>
      <c r="D34" s="382" t="s">
        <v>827</v>
      </c>
      <c r="E34" s="382"/>
      <c r="F34" s="382"/>
      <c r="G34" s="382"/>
      <c r="H34" s="382"/>
      <c r="I34" s="382"/>
      <c r="J34" s="363">
        <f>SUM(J32:K33)</f>
        <v>114</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24</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77</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8</v>
      </c>
      <c r="K39" s="302"/>
      <c r="L39" s="125"/>
      <c r="M39" s="125"/>
      <c r="N39" s="125"/>
      <c r="O39" s="126"/>
      <c r="P39" s="214"/>
    </row>
    <row r="40" spans="1:37" ht="14.1" customHeight="1" x14ac:dyDescent="0.25">
      <c r="A40" s="91"/>
      <c r="B40" s="136"/>
      <c r="C40" s="128"/>
      <c r="D40" s="386" t="s">
        <v>820</v>
      </c>
      <c r="E40" s="387"/>
      <c r="F40" s="387"/>
      <c r="G40" s="387"/>
      <c r="H40" s="387"/>
      <c r="I40" s="387"/>
      <c r="J40" s="304">
        <v>0</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1</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4</v>
      </c>
      <c r="K43" s="302"/>
      <c r="L43" s="125"/>
      <c r="M43" s="125"/>
      <c r="N43" s="125"/>
      <c r="O43" s="126"/>
      <c r="P43" s="214"/>
    </row>
    <row r="44" spans="1:37" ht="14.1" customHeight="1" x14ac:dyDescent="0.25">
      <c r="A44" s="91"/>
      <c r="B44" s="128"/>
      <c r="C44" s="128"/>
      <c r="D44" s="388" t="s">
        <v>827</v>
      </c>
      <c r="E44" s="389"/>
      <c r="F44" s="389"/>
      <c r="G44" s="389"/>
      <c r="H44" s="389"/>
      <c r="I44" s="389"/>
      <c r="J44" s="311">
        <f>SUM(J37:K43)</f>
        <v>114</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t="s">
        <v>937</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2" sqref="I12"/>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8" t="str">
        <f>'CONTACT INFORMATION'!$A$24</f>
        <v>El Dorado</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926</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8">
        <v>52</v>
      </c>
      <c r="H9" s="328"/>
      <c r="I9" s="183"/>
    </row>
    <row r="10" spans="1:21" ht="13.8" x14ac:dyDescent="0.25">
      <c r="A10" s="165"/>
      <c r="B10" s="206"/>
      <c r="C10" s="407" t="s">
        <v>872</v>
      </c>
      <c r="D10" s="407"/>
      <c r="E10" s="407"/>
      <c r="F10" s="407"/>
      <c r="G10" s="395">
        <v>150</v>
      </c>
      <c r="H10" s="395"/>
      <c r="I10" s="183"/>
    </row>
    <row r="11" spans="1:21" ht="13.8" x14ac:dyDescent="0.25">
      <c r="A11" s="165"/>
      <c r="B11" s="206"/>
      <c r="C11" s="399" t="s">
        <v>873</v>
      </c>
      <c r="D11" s="399"/>
      <c r="E11" s="399"/>
      <c r="F11" s="399"/>
      <c r="G11" s="328">
        <v>0</v>
      </c>
      <c r="H11" s="328"/>
      <c r="I11" s="183"/>
    </row>
    <row r="12" spans="1:21" ht="14.4" x14ac:dyDescent="0.3">
      <c r="A12" s="165"/>
      <c r="B12" s="177"/>
      <c r="C12" s="306" t="s">
        <v>827</v>
      </c>
      <c r="D12" s="306"/>
      <c r="E12" s="306"/>
      <c r="F12" s="306"/>
      <c r="G12" s="404">
        <f>SUM(G9:H11)</f>
        <v>202</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0" t="s">
        <v>814</v>
      </c>
      <c r="D16" s="300"/>
      <c r="E16" s="300"/>
      <c r="F16" s="300"/>
      <c r="G16" s="328">
        <v>153</v>
      </c>
      <c r="H16" s="328"/>
      <c r="I16" s="98"/>
    </row>
    <row r="17" spans="1:9" ht="13.8" x14ac:dyDescent="0.25">
      <c r="A17" s="102"/>
      <c r="B17" s="128"/>
      <c r="C17" s="310" t="s">
        <v>815</v>
      </c>
      <c r="D17" s="310"/>
      <c r="E17" s="310"/>
      <c r="F17" s="310"/>
      <c r="G17" s="395">
        <v>49</v>
      </c>
      <c r="H17" s="395"/>
      <c r="I17" s="98"/>
    </row>
    <row r="18" spans="1:9" ht="14.4" x14ac:dyDescent="0.3">
      <c r="A18" s="102"/>
      <c r="B18" s="128"/>
      <c r="C18" s="306" t="s">
        <v>827</v>
      </c>
      <c r="D18" s="306"/>
      <c r="E18" s="306"/>
      <c r="F18" s="306"/>
      <c r="G18" s="390">
        <f>SUM(G16:H17)</f>
        <v>202</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11</v>
      </c>
      <c r="H22" s="328"/>
      <c r="I22" s="98"/>
    </row>
    <row r="23" spans="1:9" ht="13.8" x14ac:dyDescent="0.25">
      <c r="A23" s="102"/>
      <c r="B23" s="128"/>
      <c r="C23" s="310" t="s">
        <v>818</v>
      </c>
      <c r="D23" s="310"/>
      <c r="E23" s="310"/>
      <c r="F23" s="310"/>
      <c r="G23" s="391">
        <v>129</v>
      </c>
      <c r="H23" s="391"/>
      <c r="I23" s="98"/>
    </row>
    <row r="24" spans="1:9" ht="13.8" x14ac:dyDescent="0.25">
      <c r="A24" s="102"/>
      <c r="B24" s="128"/>
      <c r="C24" s="300" t="s">
        <v>817</v>
      </c>
      <c r="D24" s="300"/>
      <c r="E24" s="300"/>
      <c r="F24" s="300"/>
      <c r="G24" s="328">
        <v>56</v>
      </c>
      <c r="H24" s="328"/>
      <c r="I24" s="98"/>
    </row>
    <row r="25" spans="1:9" ht="13.8" x14ac:dyDescent="0.25">
      <c r="A25" s="102"/>
      <c r="B25" s="128"/>
      <c r="C25" s="303" t="s">
        <v>512</v>
      </c>
      <c r="D25" s="303"/>
      <c r="E25" s="303"/>
      <c r="F25" s="303"/>
      <c r="G25" s="395">
        <v>6</v>
      </c>
      <c r="H25" s="395"/>
      <c r="I25" s="98"/>
    </row>
    <row r="26" spans="1:9" ht="14.4" x14ac:dyDescent="0.3">
      <c r="A26" s="102"/>
      <c r="B26" s="128"/>
      <c r="C26" s="306" t="s">
        <v>827</v>
      </c>
      <c r="D26" s="306"/>
      <c r="E26" s="306"/>
      <c r="F26" s="306"/>
      <c r="G26" s="390">
        <f>SUM(G22:H25)</f>
        <v>202</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7" zoomScaleNormal="100" workbookViewId="0">
      <selection activeCell="A5" sqref="A1:XFD104857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El Dorado</v>
      </c>
      <c r="I1" s="374"/>
      <c r="J1" s="375"/>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945</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314" zoomScaleNormal="100" workbookViewId="0">
      <selection activeCell="H25" sqref="H25"/>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El Dorado</v>
      </c>
      <c r="I1" s="374"/>
      <c r="J1" s="375"/>
    </row>
    <row r="2" spans="1:13" ht="9" customHeight="1" x14ac:dyDescent="0.25">
      <c r="A2" s="45"/>
      <c r="B2" s="45"/>
      <c r="C2" s="45"/>
      <c r="D2" s="45"/>
      <c r="E2" s="45"/>
      <c r="F2" s="45"/>
      <c r="G2" s="45"/>
      <c r="H2" s="45"/>
      <c r="I2" s="45"/>
      <c r="J2" s="45"/>
    </row>
    <row r="3" spans="1:13" ht="12" customHeight="1" x14ac:dyDescent="0.25">
      <c r="A3" s="510" t="s">
        <v>914</v>
      </c>
      <c r="B3" s="510"/>
      <c r="C3" s="510"/>
      <c r="D3" s="510"/>
      <c r="E3" s="510"/>
      <c r="F3" s="510"/>
      <c r="G3" s="510"/>
      <c r="H3" s="510"/>
      <c r="I3" s="510"/>
      <c r="J3" s="510"/>
    </row>
    <row r="4" spans="1:13" ht="14.1" customHeight="1" x14ac:dyDescent="0.25">
      <c r="A4" s="510"/>
      <c r="B4" s="510"/>
      <c r="C4" s="510"/>
      <c r="D4" s="510"/>
      <c r="E4" s="510"/>
      <c r="F4" s="510"/>
      <c r="G4" s="510"/>
      <c r="H4" s="510"/>
      <c r="I4" s="510"/>
      <c r="J4" s="510"/>
    </row>
    <row r="5" spans="1:13" ht="14.1" customHeight="1" x14ac:dyDescent="0.25">
      <c r="A5" s="510"/>
      <c r="B5" s="510"/>
      <c r="C5" s="510"/>
      <c r="D5" s="510"/>
      <c r="E5" s="510"/>
      <c r="F5" s="510"/>
      <c r="G5" s="510"/>
      <c r="H5" s="510"/>
      <c r="I5" s="510"/>
      <c r="J5" s="510"/>
    </row>
    <row r="6" spans="1:13" ht="14.1" customHeight="1" x14ac:dyDescent="0.25">
      <c r="A6" s="510"/>
      <c r="B6" s="510"/>
      <c r="C6" s="510"/>
      <c r="D6" s="510"/>
      <c r="E6" s="510"/>
      <c r="F6" s="510"/>
      <c r="G6" s="510"/>
      <c r="H6" s="510"/>
      <c r="I6" s="510"/>
      <c r="J6" s="510"/>
      <c r="M6" s="45"/>
    </row>
    <row r="7" spans="1:13" ht="9" customHeight="1" x14ac:dyDescent="0.25">
      <c r="A7" s="510"/>
      <c r="B7" s="510"/>
      <c r="C7" s="510"/>
      <c r="D7" s="510"/>
      <c r="E7" s="510"/>
      <c r="F7" s="510"/>
      <c r="G7" s="510"/>
      <c r="H7" s="510"/>
      <c r="I7" s="510"/>
      <c r="J7" s="510"/>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3" t="s">
        <v>464</v>
      </c>
      <c r="B13" s="513"/>
      <c r="C13" s="513"/>
      <c r="D13" s="513"/>
      <c r="E13" s="513"/>
      <c r="F13" s="513"/>
      <c r="G13" s="513"/>
      <c r="H13" s="513"/>
      <c r="I13" s="513"/>
      <c r="J13" s="513"/>
    </row>
    <row r="14" spans="1:13" ht="18" customHeight="1" thickBot="1" x14ac:dyDescent="0.3">
      <c r="A14" s="47"/>
      <c r="B14" s="48" t="s">
        <v>466</v>
      </c>
      <c r="C14" s="514" t="s">
        <v>467</v>
      </c>
      <c r="D14" s="514"/>
      <c r="E14" s="514"/>
      <c r="F14" s="49"/>
      <c r="G14" s="48" t="s">
        <v>466</v>
      </c>
      <c r="H14" s="514" t="s">
        <v>467</v>
      </c>
      <c r="I14" s="514"/>
      <c r="J14" s="514"/>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4" t="s">
        <v>467</v>
      </c>
      <c r="D20" s="514"/>
      <c r="E20" s="514"/>
      <c r="F20" s="53"/>
      <c r="G20" s="48" t="s">
        <v>466</v>
      </c>
      <c r="H20" s="514" t="s">
        <v>467</v>
      </c>
      <c r="I20" s="514"/>
      <c r="J20" s="514"/>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4" t="s">
        <v>467</v>
      </c>
      <c r="D41" s="514"/>
      <c r="E41" s="514"/>
      <c r="F41" s="53"/>
      <c r="G41" s="48" t="s">
        <v>466</v>
      </c>
      <c r="H41" s="514" t="s">
        <v>467</v>
      </c>
      <c r="I41" s="514"/>
      <c r="J41" s="514"/>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3"/>
      <c r="B57" s="503"/>
      <c r="C57" s="503"/>
      <c r="D57" s="503"/>
      <c r="E57" s="503"/>
      <c r="F57" s="503"/>
      <c r="G57" s="503"/>
      <c r="H57" s="503"/>
      <c r="I57" s="503"/>
      <c r="J57" s="503"/>
      <c r="K57" s="503"/>
    </row>
    <row r="58" spans="1:11" x14ac:dyDescent="0.25">
      <c r="A58" s="503"/>
      <c r="B58" s="503"/>
      <c r="C58" s="503"/>
      <c r="D58" s="503"/>
      <c r="E58" s="503"/>
      <c r="F58" s="503"/>
      <c r="G58" s="503"/>
      <c r="H58" s="503"/>
      <c r="I58" s="503"/>
      <c r="J58" s="503"/>
      <c r="K58" s="503"/>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5"/>
      <c r="J64" s="526"/>
    </row>
    <row r="65" spans="1:10" ht="15.75" customHeight="1" x14ac:dyDescent="0.3">
      <c r="A65" s="376" t="s">
        <v>848</v>
      </c>
      <c r="B65" s="377"/>
      <c r="C65" s="377"/>
      <c r="D65" s="377"/>
      <c r="E65" s="377"/>
      <c r="F65" s="377"/>
      <c r="G65" s="377"/>
      <c r="H65" s="374" t="str">
        <f>'CONTACT INFORMATION'!$A$24</f>
        <v>El Dorado</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09" t="s">
        <v>841</v>
      </c>
      <c r="C81" s="509"/>
      <c r="D81" s="509"/>
      <c r="E81" s="509"/>
      <c r="F81" s="509"/>
      <c r="G81" s="509"/>
      <c r="H81" s="509"/>
      <c r="I81" s="509"/>
      <c r="J81" s="56"/>
    </row>
    <row r="82" spans="1:10" x14ac:dyDescent="0.25">
      <c r="A82" s="45"/>
      <c r="B82" s="509"/>
      <c r="C82" s="509"/>
      <c r="D82" s="509"/>
      <c r="E82" s="509"/>
      <c r="F82" s="509"/>
      <c r="G82" s="509"/>
      <c r="H82" s="509"/>
      <c r="I82" s="509"/>
      <c r="J82" s="56"/>
    </row>
    <row r="83" spans="1:10" x14ac:dyDescent="0.25">
      <c r="A83" s="45"/>
      <c r="B83" s="509"/>
      <c r="C83" s="509"/>
      <c r="D83" s="509"/>
      <c r="E83" s="509"/>
      <c r="F83" s="509"/>
      <c r="G83" s="509"/>
      <c r="H83" s="509"/>
      <c r="I83" s="509"/>
      <c r="J83" s="56"/>
    </row>
    <row r="84" spans="1:10" ht="12.9" customHeight="1" x14ac:dyDescent="0.25">
      <c r="A84" s="45"/>
      <c r="B84" s="509"/>
      <c r="C84" s="509"/>
      <c r="D84" s="509"/>
      <c r="E84" s="509"/>
      <c r="F84" s="509"/>
      <c r="G84" s="509"/>
      <c r="H84" s="509"/>
      <c r="I84" s="509"/>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7" t="s">
        <v>840</v>
      </c>
      <c r="B94" s="528"/>
      <c r="C94" s="528"/>
      <c r="D94" s="528"/>
      <c r="E94" s="528"/>
      <c r="F94" s="528"/>
      <c r="G94" s="528"/>
      <c r="H94" s="528"/>
      <c r="I94" s="528"/>
      <c r="J94" s="528"/>
    </row>
    <row r="95" spans="1:10" x14ac:dyDescent="0.25">
      <c r="A95" s="528"/>
      <c r="B95" s="528"/>
      <c r="C95" s="528"/>
      <c r="D95" s="528"/>
      <c r="E95" s="528"/>
      <c r="F95" s="528"/>
      <c r="G95" s="528"/>
      <c r="H95" s="528"/>
      <c r="I95" s="528"/>
      <c r="J95" s="528"/>
    </row>
    <row r="96" spans="1:10" x14ac:dyDescent="0.25">
      <c r="A96" s="528"/>
      <c r="B96" s="528"/>
      <c r="C96" s="528"/>
      <c r="D96" s="528"/>
      <c r="E96" s="528"/>
      <c r="F96" s="528"/>
      <c r="G96" s="528"/>
      <c r="H96" s="528"/>
      <c r="I96" s="528"/>
      <c r="J96" s="528"/>
    </row>
    <row r="97" spans="1:11" ht="12.75" hidden="1" customHeight="1" x14ac:dyDescent="0.25">
      <c r="A97" s="528"/>
      <c r="B97" s="528"/>
      <c r="C97" s="528"/>
      <c r="D97" s="528"/>
      <c r="E97" s="528"/>
      <c r="F97" s="528"/>
      <c r="G97" s="528"/>
      <c r="H97" s="528"/>
      <c r="I97" s="528"/>
      <c r="J97" s="528"/>
    </row>
    <row r="98" spans="1:11" ht="12.75" hidden="1" customHeight="1" x14ac:dyDescent="0.25">
      <c r="A98" s="528"/>
      <c r="B98" s="528"/>
      <c r="C98" s="528"/>
      <c r="D98" s="528"/>
      <c r="E98" s="528"/>
      <c r="F98" s="528"/>
      <c r="G98" s="528"/>
      <c r="H98" s="528"/>
      <c r="I98" s="528"/>
      <c r="J98" s="528"/>
    </row>
    <row r="99" spans="1:11" ht="12.75" hidden="1" customHeight="1" x14ac:dyDescent="0.25">
      <c r="A99" s="528"/>
      <c r="B99" s="528"/>
      <c r="C99" s="528"/>
      <c r="D99" s="528"/>
      <c r="E99" s="528"/>
      <c r="F99" s="528"/>
      <c r="G99" s="528"/>
      <c r="H99" s="528"/>
      <c r="I99" s="528"/>
      <c r="J99" s="528"/>
    </row>
    <row r="100" spans="1:11" ht="12.75" hidden="1" customHeight="1" x14ac:dyDescent="0.25">
      <c r="A100" s="528"/>
      <c r="B100" s="528"/>
      <c r="C100" s="528"/>
      <c r="D100" s="528"/>
      <c r="E100" s="528"/>
      <c r="F100" s="528"/>
      <c r="G100" s="528"/>
      <c r="H100" s="528"/>
      <c r="I100" s="528"/>
      <c r="J100" s="528"/>
    </row>
    <row r="101" spans="1:11" ht="4.5" customHeight="1" x14ac:dyDescent="0.25">
      <c r="A101" s="528"/>
      <c r="B101" s="528"/>
      <c r="C101" s="528"/>
      <c r="D101" s="528"/>
      <c r="E101" s="528"/>
      <c r="F101" s="528"/>
      <c r="G101" s="528"/>
      <c r="H101" s="528"/>
      <c r="I101" s="528"/>
      <c r="J101" s="528"/>
    </row>
    <row r="102" spans="1:11" ht="7.5" customHeight="1" x14ac:dyDescent="0.25">
      <c r="A102" s="121"/>
      <c r="B102" s="121"/>
      <c r="C102" s="121"/>
      <c r="D102" s="121"/>
      <c r="E102" s="121"/>
      <c r="F102" s="121"/>
      <c r="G102" s="121"/>
      <c r="H102" s="121"/>
      <c r="I102" s="121"/>
      <c r="J102" s="121"/>
    </row>
    <row r="103" spans="1:11" ht="12.75" customHeight="1" x14ac:dyDescent="0.25">
      <c r="A103" s="527" t="s">
        <v>920</v>
      </c>
      <c r="B103" s="528"/>
      <c r="C103" s="528"/>
      <c r="D103" s="528"/>
      <c r="E103" s="528"/>
      <c r="F103" s="528"/>
      <c r="G103" s="528"/>
      <c r="H103" s="528"/>
      <c r="I103" s="528"/>
      <c r="J103" s="528"/>
    </row>
    <row r="104" spans="1:11" ht="12.75" customHeight="1" x14ac:dyDescent="0.25">
      <c r="A104" s="528"/>
      <c r="B104" s="528"/>
      <c r="C104" s="528"/>
      <c r="D104" s="528"/>
      <c r="E104" s="528"/>
      <c r="F104" s="528"/>
      <c r="G104" s="528"/>
      <c r="H104" s="528"/>
      <c r="I104" s="528"/>
      <c r="J104" s="528"/>
    </row>
    <row r="105" spans="1:11" ht="12.75" customHeight="1" x14ac:dyDescent="0.25">
      <c r="A105" s="528"/>
      <c r="B105" s="528"/>
      <c r="C105" s="528"/>
      <c r="D105" s="528"/>
      <c r="E105" s="528"/>
      <c r="F105" s="528"/>
      <c r="G105" s="528"/>
      <c r="H105" s="528"/>
      <c r="I105" s="528"/>
      <c r="J105" s="528"/>
    </row>
    <row r="106" spans="1:11" ht="12.75" customHeight="1" x14ac:dyDescent="0.25">
      <c r="A106" s="46"/>
      <c r="B106" s="46"/>
      <c r="C106" s="46"/>
      <c r="D106" s="46"/>
      <c r="E106" s="46"/>
      <c r="F106" s="46"/>
      <c r="G106" s="46"/>
      <c r="H106" s="46"/>
      <c r="I106" s="46"/>
      <c r="J106" s="46"/>
    </row>
    <row r="107" spans="1:11" ht="20.399999999999999" customHeight="1" x14ac:dyDescent="0.25">
      <c r="A107" s="504" t="s">
        <v>916</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El Dorado</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854</v>
      </c>
      <c r="B128" s="470"/>
      <c r="C128" s="470"/>
      <c r="D128" s="471"/>
      <c r="E128" s="494" t="s">
        <v>938</v>
      </c>
      <c r="F128" s="495"/>
      <c r="G128" s="495"/>
      <c r="H128" s="495"/>
      <c r="I128" s="495"/>
      <c r="J128" s="496"/>
    </row>
    <row r="129" spans="1:16" ht="12.75" customHeight="1" x14ac:dyDescent="0.25">
      <c r="A129" s="478" t="s">
        <v>912</v>
      </c>
      <c r="B129" s="479"/>
      <c r="C129" s="479"/>
      <c r="D129" s="480"/>
      <c r="E129" s="497"/>
      <c r="F129" s="498"/>
      <c r="G129" s="498"/>
      <c r="H129" s="498"/>
      <c r="I129" s="498"/>
      <c r="J129" s="499"/>
    </row>
    <row r="130" spans="1:16" x14ac:dyDescent="0.25">
      <c r="A130" s="506" t="s">
        <v>913</v>
      </c>
      <c r="B130" s="507"/>
      <c r="C130" s="507"/>
      <c r="D130" s="507"/>
      <c r="E130" s="484" t="s">
        <v>473</v>
      </c>
      <c r="F130" s="485"/>
      <c r="G130" s="485"/>
      <c r="H130" s="485"/>
      <c r="I130" s="485"/>
      <c r="J130" s="486"/>
    </row>
    <row r="131" spans="1:16" ht="27" customHeight="1" x14ac:dyDescent="0.25">
      <c r="A131" s="58"/>
      <c r="B131" s="59"/>
      <c r="C131" s="59"/>
      <c r="D131" s="59"/>
      <c r="E131" s="487" t="s">
        <v>535</v>
      </c>
      <c r="F131" s="488"/>
      <c r="G131" s="487" t="s">
        <v>533</v>
      </c>
      <c r="H131" s="488"/>
      <c r="I131" s="489" t="s">
        <v>849</v>
      </c>
      <c r="J131" s="490"/>
    </row>
    <row r="132" spans="1:16" x14ac:dyDescent="0.25">
      <c r="A132" s="512" t="s">
        <v>527</v>
      </c>
      <c r="B132" s="512"/>
      <c r="C132" s="512"/>
      <c r="D132" s="512"/>
      <c r="E132" s="464">
        <v>586622</v>
      </c>
      <c r="F132" s="464"/>
      <c r="G132" s="464"/>
      <c r="H132" s="464"/>
      <c r="I132" s="465"/>
      <c r="J132" s="465"/>
    </row>
    <row r="133" spans="1:16" x14ac:dyDescent="0.25">
      <c r="A133" s="508" t="s">
        <v>528</v>
      </c>
      <c r="B133" s="508"/>
      <c r="C133" s="508"/>
      <c r="D133" s="508"/>
      <c r="E133" s="446">
        <v>8025</v>
      </c>
      <c r="F133" s="446"/>
      <c r="G133" s="447"/>
      <c r="H133" s="447"/>
      <c r="I133" s="463"/>
      <c r="J133" s="463"/>
    </row>
    <row r="134" spans="1:16" x14ac:dyDescent="0.25">
      <c r="A134" s="512" t="s">
        <v>529</v>
      </c>
      <c r="B134" s="512"/>
      <c r="C134" s="512"/>
      <c r="D134" s="512"/>
      <c r="E134" s="464"/>
      <c r="F134" s="464"/>
      <c r="G134" s="464"/>
      <c r="H134" s="464"/>
      <c r="I134" s="465"/>
      <c r="J134" s="465"/>
    </row>
    <row r="135" spans="1:16" x14ac:dyDescent="0.25">
      <c r="A135" s="508" t="s">
        <v>530</v>
      </c>
      <c r="B135" s="508"/>
      <c r="C135" s="508"/>
      <c r="D135" s="508"/>
      <c r="E135" s="446"/>
      <c r="F135" s="446"/>
      <c r="G135" s="447"/>
      <c r="H135" s="447"/>
      <c r="I135" s="463"/>
      <c r="J135" s="463"/>
    </row>
    <row r="136" spans="1:16" x14ac:dyDescent="0.25">
      <c r="A136" s="512" t="s">
        <v>531</v>
      </c>
      <c r="B136" s="512"/>
      <c r="C136" s="512"/>
      <c r="D136" s="512"/>
      <c r="E136" s="464"/>
      <c r="F136" s="464"/>
      <c r="G136" s="464"/>
      <c r="H136" s="464"/>
      <c r="I136" s="465"/>
      <c r="J136" s="465"/>
    </row>
    <row r="137" spans="1:16" x14ac:dyDescent="0.25">
      <c r="A137" s="508" t="s">
        <v>532</v>
      </c>
      <c r="B137" s="508"/>
      <c r="C137" s="508"/>
      <c r="D137" s="508"/>
      <c r="E137" s="446">
        <v>2933</v>
      </c>
      <c r="F137" s="446"/>
      <c r="G137" s="447"/>
      <c r="H137" s="447"/>
      <c r="I137" s="463"/>
      <c r="J137" s="463"/>
    </row>
    <row r="138" spans="1:16" x14ac:dyDescent="0.25">
      <c r="A138" s="511" t="s">
        <v>537</v>
      </c>
      <c r="B138" s="512"/>
      <c r="C138" s="512"/>
      <c r="D138" s="512"/>
      <c r="E138" s="458"/>
      <c r="F138" s="458"/>
      <c r="G138" s="458"/>
      <c r="H138" s="458"/>
      <c r="I138" s="459"/>
      <c r="J138" s="459"/>
    </row>
    <row r="139" spans="1:16" x14ac:dyDescent="0.25">
      <c r="A139" s="529"/>
      <c r="B139" s="444"/>
      <c r="C139" s="444"/>
      <c r="D139" s="445"/>
      <c r="E139" s="446"/>
      <c r="F139" s="446"/>
      <c r="G139" s="447"/>
      <c r="H139" s="447"/>
      <c r="I139" s="447"/>
      <c r="J139" s="447"/>
    </row>
    <row r="140" spans="1:16" x14ac:dyDescent="0.25">
      <c r="A140" s="529"/>
      <c r="B140" s="444"/>
      <c r="C140" s="444"/>
      <c r="D140" s="445"/>
      <c r="E140" s="446"/>
      <c r="F140" s="446"/>
      <c r="G140" s="447"/>
      <c r="H140" s="447"/>
      <c r="I140" s="447"/>
      <c r="J140" s="447"/>
    </row>
    <row r="141" spans="1:16" ht="12.75" customHeight="1" x14ac:dyDescent="0.25">
      <c r="A141" s="529"/>
      <c r="B141" s="444"/>
      <c r="C141" s="444"/>
      <c r="D141" s="445"/>
      <c r="E141" s="446"/>
      <c r="F141" s="446"/>
      <c r="G141" s="447"/>
      <c r="H141" s="447"/>
      <c r="I141" s="447"/>
      <c r="J141" s="447"/>
      <c r="P141" s="221"/>
    </row>
    <row r="142" spans="1:16" x14ac:dyDescent="0.25">
      <c r="A142" s="524" t="s">
        <v>534</v>
      </c>
      <c r="B142" s="524"/>
      <c r="C142" s="524"/>
      <c r="D142" s="524"/>
      <c r="E142" s="451">
        <f>SUM(E132:E141)</f>
        <v>597580</v>
      </c>
      <c r="F142" s="451"/>
      <c r="G142" s="451">
        <f>SUM(G132:G141)</f>
        <v>0</v>
      </c>
      <c r="H142" s="451"/>
      <c r="I142" s="451">
        <f>SUM(I132:I141)</f>
        <v>0</v>
      </c>
      <c r="J142" s="451"/>
      <c r="L142" s="131"/>
    </row>
    <row r="143" spans="1:16" ht="14.25" customHeight="1" x14ac:dyDescent="0.25">
      <c r="A143" s="452" t="s">
        <v>861</v>
      </c>
      <c r="B143" s="453"/>
      <c r="C143" s="453"/>
      <c r="D143" s="453"/>
      <c r="E143" s="453"/>
      <c r="F143" s="453"/>
      <c r="G143" s="453"/>
      <c r="H143" s="453"/>
      <c r="I143" s="453"/>
      <c r="J143" s="454"/>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5" t="s">
        <v>939</v>
      </c>
      <c r="B147" s="516"/>
      <c r="C147" s="516"/>
      <c r="D147" s="516"/>
      <c r="E147" s="516"/>
      <c r="F147" s="516"/>
      <c r="G147" s="516"/>
      <c r="H147" s="516"/>
      <c r="I147" s="516"/>
      <c r="J147" s="517"/>
      <c r="L147" s="131"/>
    </row>
    <row r="148" spans="1:12" ht="15" customHeight="1" x14ac:dyDescent="0.25">
      <c r="A148" s="518"/>
      <c r="B148" s="519"/>
      <c r="C148" s="519"/>
      <c r="D148" s="519"/>
      <c r="E148" s="519"/>
      <c r="F148" s="519"/>
      <c r="G148" s="519"/>
      <c r="H148" s="519"/>
      <c r="I148" s="519"/>
      <c r="J148" s="520"/>
    </row>
    <row r="149" spans="1:12" ht="15" customHeight="1" x14ac:dyDescent="0.25">
      <c r="A149" s="518"/>
      <c r="B149" s="519"/>
      <c r="C149" s="519"/>
      <c r="D149" s="519"/>
      <c r="E149" s="519"/>
      <c r="F149" s="519"/>
      <c r="G149" s="519"/>
      <c r="H149" s="519"/>
      <c r="I149" s="519"/>
      <c r="J149" s="520"/>
    </row>
    <row r="150" spans="1:12" ht="15" customHeight="1" x14ac:dyDescent="0.25">
      <c r="A150" s="518"/>
      <c r="B150" s="519"/>
      <c r="C150" s="519"/>
      <c r="D150" s="519"/>
      <c r="E150" s="519"/>
      <c r="F150" s="519"/>
      <c r="G150" s="519"/>
      <c r="H150" s="519"/>
      <c r="I150" s="519"/>
      <c r="J150" s="520"/>
    </row>
    <row r="151" spans="1:12" ht="15" customHeight="1" x14ac:dyDescent="0.25">
      <c r="A151" s="518"/>
      <c r="B151" s="519"/>
      <c r="C151" s="519"/>
      <c r="D151" s="519"/>
      <c r="E151" s="519"/>
      <c r="F151" s="519"/>
      <c r="G151" s="519"/>
      <c r="H151" s="519"/>
      <c r="I151" s="519"/>
      <c r="J151" s="520"/>
    </row>
    <row r="152" spans="1:12" ht="15" customHeight="1" x14ac:dyDescent="0.25">
      <c r="A152" s="518"/>
      <c r="B152" s="519"/>
      <c r="C152" s="519"/>
      <c r="D152" s="519"/>
      <c r="E152" s="519"/>
      <c r="F152" s="519"/>
      <c r="G152" s="519"/>
      <c r="H152" s="519"/>
      <c r="I152" s="519"/>
      <c r="J152" s="520"/>
    </row>
    <row r="153" spans="1:12" ht="15" customHeight="1" x14ac:dyDescent="0.25">
      <c r="A153" s="518"/>
      <c r="B153" s="519"/>
      <c r="C153" s="519"/>
      <c r="D153" s="519"/>
      <c r="E153" s="519"/>
      <c r="F153" s="519"/>
      <c r="G153" s="519"/>
      <c r="H153" s="519"/>
      <c r="I153" s="519"/>
      <c r="J153" s="520"/>
    </row>
    <row r="154" spans="1:12" ht="15" customHeight="1" x14ac:dyDescent="0.25">
      <c r="A154" s="518"/>
      <c r="B154" s="519"/>
      <c r="C154" s="519"/>
      <c r="D154" s="519"/>
      <c r="E154" s="519"/>
      <c r="F154" s="519"/>
      <c r="G154" s="519"/>
      <c r="H154" s="519"/>
      <c r="I154" s="519"/>
      <c r="J154" s="520"/>
    </row>
    <row r="155" spans="1:12" ht="15" customHeight="1" x14ac:dyDescent="0.25">
      <c r="A155" s="518"/>
      <c r="B155" s="519"/>
      <c r="C155" s="519"/>
      <c r="D155" s="519"/>
      <c r="E155" s="519"/>
      <c r="F155" s="519"/>
      <c r="G155" s="519"/>
      <c r="H155" s="519"/>
      <c r="I155" s="519"/>
      <c r="J155" s="520"/>
    </row>
    <row r="156" spans="1:12" ht="15" customHeight="1" x14ac:dyDescent="0.25">
      <c r="A156" s="518"/>
      <c r="B156" s="519"/>
      <c r="C156" s="519"/>
      <c r="D156" s="519"/>
      <c r="E156" s="519"/>
      <c r="F156" s="519"/>
      <c r="G156" s="519"/>
      <c r="H156" s="519"/>
      <c r="I156" s="519"/>
      <c r="J156" s="520"/>
    </row>
    <row r="157" spans="1:12" ht="15" customHeight="1" x14ac:dyDescent="0.25">
      <c r="A157" s="518"/>
      <c r="B157" s="519"/>
      <c r="C157" s="519"/>
      <c r="D157" s="519"/>
      <c r="E157" s="519"/>
      <c r="F157" s="519"/>
      <c r="G157" s="519"/>
      <c r="H157" s="519"/>
      <c r="I157" s="519"/>
      <c r="J157" s="520"/>
      <c r="L157" s="131"/>
    </row>
    <row r="158" spans="1:12" ht="15" customHeight="1" x14ac:dyDescent="0.25">
      <c r="A158" s="518"/>
      <c r="B158" s="519"/>
      <c r="C158" s="519"/>
      <c r="D158" s="519"/>
      <c r="E158" s="519"/>
      <c r="F158" s="519"/>
      <c r="G158" s="519"/>
      <c r="H158" s="519"/>
      <c r="I158" s="519"/>
      <c r="J158" s="520"/>
      <c r="L158" s="131"/>
    </row>
    <row r="159" spans="1:12" ht="15" customHeight="1" x14ac:dyDescent="0.25">
      <c r="A159" s="518"/>
      <c r="B159" s="519"/>
      <c r="C159" s="519"/>
      <c r="D159" s="519"/>
      <c r="E159" s="519"/>
      <c r="F159" s="519"/>
      <c r="G159" s="519"/>
      <c r="H159" s="519"/>
      <c r="I159" s="519"/>
      <c r="J159" s="520"/>
      <c r="L159" s="131"/>
    </row>
    <row r="160" spans="1:12" ht="15" customHeight="1" x14ac:dyDescent="0.25">
      <c r="A160" s="518"/>
      <c r="B160" s="519"/>
      <c r="C160" s="519"/>
      <c r="D160" s="519"/>
      <c r="E160" s="519"/>
      <c r="F160" s="519"/>
      <c r="G160" s="519"/>
      <c r="H160" s="519"/>
      <c r="I160" s="519"/>
      <c r="J160" s="520"/>
      <c r="L160" s="131"/>
    </row>
    <row r="161" spans="1:12" ht="15" customHeight="1" x14ac:dyDescent="0.25">
      <c r="A161" s="518"/>
      <c r="B161" s="519"/>
      <c r="C161" s="519"/>
      <c r="D161" s="519"/>
      <c r="E161" s="519"/>
      <c r="F161" s="519"/>
      <c r="G161" s="519"/>
      <c r="H161" s="519"/>
      <c r="I161" s="519"/>
      <c r="J161" s="520"/>
      <c r="L161" s="131"/>
    </row>
    <row r="162" spans="1:12" ht="15" customHeight="1" x14ac:dyDescent="0.25">
      <c r="A162" s="518"/>
      <c r="B162" s="519"/>
      <c r="C162" s="519"/>
      <c r="D162" s="519"/>
      <c r="E162" s="519"/>
      <c r="F162" s="519"/>
      <c r="G162" s="519"/>
      <c r="H162" s="519"/>
      <c r="I162" s="519"/>
      <c r="J162" s="520"/>
      <c r="L162" s="131"/>
    </row>
    <row r="163" spans="1:12" ht="15" customHeight="1" x14ac:dyDescent="0.25">
      <c r="A163" s="518"/>
      <c r="B163" s="519"/>
      <c r="C163" s="519"/>
      <c r="D163" s="519"/>
      <c r="E163" s="519"/>
      <c r="F163" s="519"/>
      <c r="G163" s="519"/>
      <c r="H163" s="519"/>
      <c r="I163" s="519"/>
      <c r="J163" s="520"/>
      <c r="L163" s="131"/>
    </row>
    <row r="164" spans="1:12" ht="15" customHeight="1" x14ac:dyDescent="0.25">
      <c r="A164" s="518"/>
      <c r="B164" s="519"/>
      <c r="C164" s="519"/>
      <c r="D164" s="519"/>
      <c r="E164" s="519"/>
      <c r="F164" s="519"/>
      <c r="G164" s="519"/>
      <c r="H164" s="519"/>
      <c r="I164" s="519"/>
      <c r="J164" s="520"/>
      <c r="L164" s="131"/>
    </row>
    <row r="165" spans="1:12" ht="15" customHeight="1" x14ac:dyDescent="0.25">
      <c r="A165" s="518"/>
      <c r="B165" s="519"/>
      <c r="C165" s="519"/>
      <c r="D165" s="519"/>
      <c r="E165" s="519"/>
      <c r="F165" s="519"/>
      <c r="G165" s="519"/>
      <c r="H165" s="519"/>
      <c r="I165" s="519"/>
      <c r="J165" s="520"/>
      <c r="L165" s="131"/>
    </row>
    <row r="166" spans="1:12" ht="15" customHeight="1" x14ac:dyDescent="0.25">
      <c r="A166" s="518"/>
      <c r="B166" s="519"/>
      <c r="C166" s="519"/>
      <c r="D166" s="519"/>
      <c r="E166" s="519"/>
      <c r="F166" s="519"/>
      <c r="G166" s="519"/>
      <c r="H166" s="519"/>
      <c r="I166" s="519"/>
      <c r="J166" s="520"/>
      <c r="L166" s="131"/>
    </row>
    <row r="167" spans="1:12" ht="15" customHeight="1" x14ac:dyDescent="0.25">
      <c r="A167" s="518"/>
      <c r="B167" s="519"/>
      <c r="C167" s="519"/>
      <c r="D167" s="519"/>
      <c r="E167" s="519"/>
      <c r="F167" s="519"/>
      <c r="G167" s="519"/>
      <c r="H167" s="519"/>
      <c r="I167" s="519"/>
      <c r="J167" s="520"/>
      <c r="L167" s="131"/>
    </row>
    <row r="168" spans="1:12" ht="15" customHeight="1" x14ac:dyDescent="0.25">
      <c r="A168" s="518"/>
      <c r="B168" s="519"/>
      <c r="C168" s="519"/>
      <c r="D168" s="519"/>
      <c r="E168" s="519"/>
      <c r="F168" s="519"/>
      <c r="G168" s="519"/>
      <c r="H168" s="519"/>
      <c r="I168" s="519"/>
      <c r="J168" s="520"/>
      <c r="L168" s="131"/>
    </row>
    <row r="169" spans="1:12" ht="15" customHeight="1" x14ac:dyDescent="0.25">
      <c r="A169" s="518"/>
      <c r="B169" s="519"/>
      <c r="C169" s="519"/>
      <c r="D169" s="519"/>
      <c r="E169" s="519"/>
      <c r="F169" s="519"/>
      <c r="G169" s="519"/>
      <c r="H169" s="519"/>
      <c r="I169" s="519"/>
      <c r="J169" s="520"/>
      <c r="L169" s="131"/>
    </row>
    <row r="170" spans="1:12" ht="15" customHeight="1" x14ac:dyDescent="0.25">
      <c r="A170" s="518"/>
      <c r="B170" s="519"/>
      <c r="C170" s="519"/>
      <c r="D170" s="519"/>
      <c r="E170" s="519"/>
      <c r="F170" s="519"/>
      <c r="G170" s="519"/>
      <c r="H170" s="519"/>
      <c r="I170" s="519"/>
      <c r="J170" s="520"/>
      <c r="K170" s="189"/>
      <c r="L170" s="189"/>
    </row>
    <row r="171" spans="1:12" ht="15" customHeight="1" x14ac:dyDescent="0.25">
      <c r="A171" s="518"/>
      <c r="B171" s="519"/>
      <c r="C171" s="519"/>
      <c r="D171" s="519"/>
      <c r="E171" s="519"/>
      <c r="F171" s="519"/>
      <c r="G171" s="519"/>
      <c r="H171" s="519"/>
      <c r="I171" s="519"/>
      <c r="J171" s="520"/>
    </row>
    <row r="172" spans="1:12" ht="15" customHeight="1" x14ac:dyDescent="0.25">
      <c r="A172" s="518"/>
      <c r="B172" s="519"/>
      <c r="C172" s="519"/>
      <c r="D172" s="519"/>
      <c r="E172" s="519"/>
      <c r="F172" s="519"/>
      <c r="G172" s="519"/>
      <c r="H172" s="519"/>
      <c r="I172" s="519"/>
      <c r="J172" s="520"/>
    </row>
    <row r="173" spans="1:12" ht="15" customHeight="1" x14ac:dyDescent="0.25">
      <c r="A173" s="518"/>
      <c r="B173" s="519"/>
      <c r="C173" s="519"/>
      <c r="D173" s="519"/>
      <c r="E173" s="519"/>
      <c r="F173" s="519"/>
      <c r="G173" s="519"/>
      <c r="H173" s="519"/>
      <c r="I173" s="519"/>
      <c r="J173" s="520"/>
    </row>
    <row r="174" spans="1:12" ht="15" customHeight="1" x14ac:dyDescent="0.25">
      <c r="A174" s="521"/>
      <c r="B174" s="522"/>
      <c r="C174" s="522"/>
      <c r="D174" s="522"/>
      <c r="E174" s="522"/>
      <c r="F174" s="522"/>
      <c r="G174" s="522"/>
      <c r="H174" s="522"/>
      <c r="I174" s="522"/>
      <c r="J174" s="523"/>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El Dorado</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854</v>
      </c>
      <c r="B180" s="470"/>
      <c r="C180" s="470"/>
      <c r="D180" s="471"/>
      <c r="E180" s="494" t="s">
        <v>943</v>
      </c>
      <c r="F180" s="495"/>
      <c r="G180" s="495"/>
      <c r="H180" s="495"/>
      <c r="I180" s="495"/>
      <c r="J180" s="496"/>
    </row>
    <row r="181" spans="1:20" ht="12.75" customHeight="1" x14ac:dyDescent="0.25">
      <c r="A181" s="478" t="s">
        <v>912</v>
      </c>
      <c r="B181" s="479"/>
      <c r="C181" s="479"/>
      <c r="D181" s="480"/>
      <c r="E181" s="497"/>
      <c r="F181" s="498"/>
      <c r="G181" s="498"/>
      <c r="H181" s="498"/>
      <c r="I181" s="498"/>
      <c r="J181" s="499"/>
    </row>
    <row r="182" spans="1:20" x14ac:dyDescent="0.25">
      <c r="A182" s="506" t="s">
        <v>913</v>
      </c>
      <c r="B182" s="507"/>
      <c r="C182" s="507"/>
      <c r="D182" s="507"/>
      <c r="E182" s="484" t="s">
        <v>493</v>
      </c>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849</v>
      </c>
      <c r="J183" s="490"/>
      <c r="K183" s="39"/>
      <c r="L183" s="39"/>
      <c r="M183" s="39"/>
      <c r="N183" s="39"/>
      <c r="O183" s="39"/>
      <c r="P183" s="39"/>
      <c r="Q183" s="39"/>
      <c r="R183" s="39"/>
      <c r="S183" s="39"/>
      <c r="T183"/>
    </row>
    <row r="184" spans="1:20" x14ac:dyDescent="0.25">
      <c r="A184" s="455" t="s">
        <v>527</v>
      </c>
      <c r="B184" s="456"/>
      <c r="C184" s="456"/>
      <c r="D184" s="457"/>
      <c r="E184" s="464"/>
      <c r="F184" s="464"/>
      <c r="G184" s="464"/>
      <c r="H184" s="464"/>
      <c r="I184" s="465"/>
      <c r="J184" s="465"/>
    </row>
    <row r="185" spans="1:20" x14ac:dyDescent="0.25">
      <c r="A185" s="460" t="s">
        <v>528</v>
      </c>
      <c r="B185" s="461"/>
      <c r="C185" s="461"/>
      <c r="D185" s="462"/>
      <c r="E185" s="446"/>
      <c r="F185" s="446"/>
      <c r="G185" s="447"/>
      <c r="H185" s="447"/>
      <c r="I185" s="463"/>
      <c r="J185" s="463"/>
    </row>
    <row r="186" spans="1:20" x14ac:dyDescent="0.25">
      <c r="A186" s="455" t="s">
        <v>529</v>
      </c>
      <c r="B186" s="456"/>
      <c r="C186" s="456"/>
      <c r="D186" s="457"/>
      <c r="E186" s="464"/>
      <c r="F186" s="464"/>
      <c r="G186" s="464"/>
      <c r="H186" s="464"/>
      <c r="I186" s="465"/>
      <c r="J186" s="465"/>
    </row>
    <row r="187" spans="1:20" x14ac:dyDescent="0.25">
      <c r="A187" s="460" t="s">
        <v>530</v>
      </c>
      <c r="B187" s="461"/>
      <c r="C187" s="461"/>
      <c r="D187" s="462"/>
      <c r="E187" s="446">
        <v>31528</v>
      </c>
      <c r="F187" s="446"/>
      <c r="G187" s="447"/>
      <c r="H187" s="447"/>
      <c r="I187" s="463"/>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31528</v>
      </c>
      <c r="F194" s="451"/>
      <c r="G194" s="451">
        <f>SUM(G184:G193)</f>
        <v>0</v>
      </c>
      <c r="H194" s="451"/>
      <c r="I194" s="451">
        <f>SUM(I184:I193)</f>
        <v>0</v>
      </c>
      <c r="J194" s="451"/>
    </row>
    <row r="195" spans="1:19" s="1" customFormat="1" ht="14.25" customHeight="1" x14ac:dyDescent="0.25">
      <c r="A195" s="452" t="s">
        <v>861</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318" t="s">
        <v>944</v>
      </c>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c r="K221" s="189"/>
      <c r="L221" s="18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37"/>
      <c r="B224" s="438"/>
      <c r="C224" s="438"/>
      <c r="D224" s="438"/>
      <c r="E224" s="438"/>
      <c r="F224" s="438"/>
      <c r="G224" s="438"/>
      <c r="H224" s="438"/>
      <c r="I224" s="438"/>
      <c r="J224" s="439"/>
    </row>
    <row r="225" spans="1:10" ht="15" customHeight="1" x14ac:dyDescent="0.25">
      <c r="A225" s="437"/>
      <c r="B225" s="438"/>
      <c r="C225" s="438"/>
      <c r="D225" s="438"/>
      <c r="E225" s="438"/>
      <c r="F225" s="438"/>
      <c r="G225" s="438"/>
      <c r="H225" s="438"/>
      <c r="I225" s="438"/>
      <c r="J225" s="439"/>
    </row>
    <row r="226" spans="1:10" ht="15" customHeight="1" x14ac:dyDescent="0.25">
      <c r="A226" s="440"/>
      <c r="B226" s="441"/>
      <c r="C226" s="441"/>
      <c r="D226" s="441"/>
      <c r="E226" s="441"/>
      <c r="F226" s="441"/>
      <c r="G226" s="441"/>
      <c r="H226" s="441"/>
      <c r="I226" s="441"/>
      <c r="J226" s="44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El Dorado</v>
      </c>
      <c r="I230" s="374"/>
      <c r="J230" s="375"/>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9" t="s">
        <v>854</v>
      </c>
      <c r="B233" s="500"/>
      <c r="C233" s="500"/>
      <c r="D233" s="501"/>
      <c r="E233" s="494" t="s">
        <v>940</v>
      </c>
      <c r="F233" s="495"/>
      <c r="G233" s="495"/>
      <c r="H233" s="495"/>
      <c r="I233" s="495"/>
      <c r="J233" s="496"/>
    </row>
    <row r="234" spans="1:10" ht="12.75" customHeight="1" x14ac:dyDescent="0.25">
      <c r="A234" s="478" t="s">
        <v>912</v>
      </c>
      <c r="B234" s="479"/>
      <c r="C234" s="479"/>
      <c r="D234" s="480"/>
      <c r="E234" s="497"/>
      <c r="F234" s="498"/>
      <c r="G234" s="498"/>
      <c r="H234" s="498"/>
      <c r="I234" s="498"/>
      <c r="J234" s="499"/>
    </row>
    <row r="235" spans="1:10" x14ac:dyDescent="0.25">
      <c r="A235" s="491" t="s">
        <v>913</v>
      </c>
      <c r="B235" s="492"/>
      <c r="C235" s="492"/>
      <c r="D235" s="493"/>
      <c r="E235" s="484" t="s">
        <v>468</v>
      </c>
      <c r="F235" s="485"/>
      <c r="G235" s="485"/>
      <c r="H235" s="485"/>
      <c r="I235" s="485"/>
      <c r="J235" s="486"/>
    </row>
    <row r="236" spans="1:10" ht="27" customHeight="1" x14ac:dyDescent="0.25">
      <c r="A236" s="157"/>
      <c r="B236" s="208"/>
      <c r="C236" s="208"/>
      <c r="D236" s="208"/>
      <c r="E236" s="487" t="s">
        <v>535</v>
      </c>
      <c r="F236" s="488"/>
      <c r="G236" s="487" t="s">
        <v>533</v>
      </c>
      <c r="H236" s="488"/>
      <c r="I236" s="489" t="s">
        <v>849</v>
      </c>
      <c r="J236" s="490"/>
    </row>
    <row r="237" spans="1:10" x14ac:dyDescent="0.25">
      <c r="A237" s="455" t="s">
        <v>527</v>
      </c>
      <c r="B237" s="456"/>
      <c r="C237" s="456"/>
      <c r="D237" s="457"/>
      <c r="E237" s="464"/>
      <c r="F237" s="464"/>
      <c r="G237" s="464">
        <v>511688</v>
      </c>
      <c r="H237" s="464"/>
      <c r="I237" s="465"/>
      <c r="J237" s="465"/>
    </row>
    <row r="238" spans="1:10" x14ac:dyDescent="0.25">
      <c r="A238" s="460" t="s">
        <v>528</v>
      </c>
      <c r="B238" s="461"/>
      <c r="C238" s="461"/>
      <c r="D238" s="462"/>
      <c r="E238" s="446"/>
      <c r="F238" s="446"/>
      <c r="G238" s="447"/>
      <c r="H238" s="447"/>
      <c r="I238" s="463"/>
      <c r="J238" s="463"/>
    </row>
    <row r="239" spans="1:10" x14ac:dyDescent="0.25">
      <c r="A239" s="455" t="s">
        <v>529</v>
      </c>
      <c r="B239" s="456"/>
      <c r="C239" s="456"/>
      <c r="D239" s="457"/>
      <c r="E239" s="464"/>
      <c r="F239" s="464"/>
      <c r="G239" s="464"/>
      <c r="H239" s="464"/>
      <c r="I239" s="465"/>
      <c r="J239" s="465"/>
    </row>
    <row r="240" spans="1:10" x14ac:dyDescent="0.25">
      <c r="A240" s="460" t="s">
        <v>530</v>
      </c>
      <c r="B240" s="461"/>
      <c r="C240" s="461"/>
      <c r="D240" s="462"/>
      <c r="E240" s="446"/>
      <c r="F240" s="446"/>
      <c r="G240" s="447"/>
      <c r="H240" s="447"/>
      <c r="I240" s="463"/>
      <c r="J240" s="463"/>
    </row>
    <row r="241" spans="1:10" x14ac:dyDescent="0.25">
      <c r="A241" s="455" t="s">
        <v>531</v>
      </c>
      <c r="B241" s="456"/>
      <c r="C241" s="456"/>
      <c r="D241" s="457"/>
      <c r="E241" s="464"/>
      <c r="F241" s="464"/>
      <c r="G241" s="464"/>
      <c r="H241" s="464"/>
      <c r="I241" s="465"/>
      <c r="J241" s="465"/>
    </row>
    <row r="242" spans="1:10" x14ac:dyDescent="0.25">
      <c r="A242" s="460" t="s">
        <v>532</v>
      </c>
      <c r="B242" s="461"/>
      <c r="C242" s="461"/>
      <c r="D242" s="462"/>
      <c r="E242" s="446"/>
      <c r="F242" s="446"/>
      <c r="G242" s="447"/>
      <c r="H242" s="447"/>
      <c r="I242" s="463"/>
      <c r="J242" s="463"/>
    </row>
    <row r="243" spans="1:10" x14ac:dyDescent="0.25">
      <c r="A243" s="455" t="s">
        <v>537</v>
      </c>
      <c r="B243" s="456"/>
      <c r="C243" s="456"/>
      <c r="D243" s="457"/>
      <c r="E243" s="458"/>
      <c r="F243" s="458"/>
      <c r="G243" s="458"/>
      <c r="H243" s="458"/>
      <c r="I243" s="459"/>
      <c r="J243" s="459"/>
    </row>
    <row r="244" spans="1:10" x14ac:dyDescent="0.25">
      <c r="A244" s="443"/>
      <c r="B244" s="444"/>
      <c r="C244" s="444"/>
      <c r="D244" s="445"/>
      <c r="E244" s="446"/>
      <c r="F244" s="446"/>
      <c r="G244" s="447"/>
      <c r="H244" s="447"/>
      <c r="I244" s="447"/>
      <c r="J244" s="447"/>
    </row>
    <row r="245" spans="1:10" x14ac:dyDescent="0.25">
      <c r="A245" s="443"/>
      <c r="B245" s="444"/>
      <c r="C245" s="444"/>
      <c r="D245" s="445"/>
      <c r="E245" s="446"/>
      <c r="F245" s="446"/>
      <c r="G245" s="447"/>
      <c r="H245" s="447"/>
      <c r="I245" s="447"/>
      <c r="J245" s="447"/>
    </row>
    <row r="246" spans="1:10" x14ac:dyDescent="0.25">
      <c r="A246" s="443"/>
      <c r="B246" s="444"/>
      <c r="C246" s="444"/>
      <c r="D246" s="445"/>
      <c r="E246" s="446"/>
      <c r="F246" s="446"/>
      <c r="G246" s="447"/>
      <c r="H246" s="447"/>
      <c r="I246" s="447"/>
      <c r="J246" s="447"/>
    </row>
    <row r="247" spans="1:10" x14ac:dyDescent="0.25">
      <c r="A247" s="448" t="s">
        <v>534</v>
      </c>
      <c r="B247" s="449"/>
      <c r="C247" s="449"/>
      <c r="D247" s="450"/>
      <c r="E247" s="451">
        <f>SUM(E237:E246)</f>
        <v>0</v>
      </c>
      <c r="F247" s="451"/>
      <c r="G247" s="451">
        <f>SUM(G237:G246)</f>
        <v>511688</v>
      </c>
      <c r="H247" s="451"/>
      <c r="I247" s="451">
        <f>SUM(I237:I246)</f>
        <v>0</v>
      </c>
      <c r="J247" s="451"/>
    </row>
    <row r="248" spans="1:10" ht="12.75" customHeight="1" x14ac:dyDescent="0.25">
      <c r="A248" s="452" t="s">
        <v>861</v>
      </c>
      <c r="B248" s="453"/>
      <c r="C248" s="453"/>
      <c r="D248" s="453"/>
      <c r="E248" s="453"/>
      <c r="F248" s="453"/>
      <c r="G248" s="453"/>
      <c r="H248" s="453"/>
      <c r="I248" s="453"/>
      <c r="J248" s="454"/>
    </row>
    <row r="249" spans="1:10" ht="12.75" customHeight="1" x14ac:dyDescent="0.25">
      <c r="A249" s="429" t="s">
        <v>862</v>
      </c>
      <c r="B249" s="430"/>
      <c r="C249" s="430"/>
      <c r="D249" s="430"/>
      <c r="E249" s="430"/>
      <c r="F249" s="430"/>
      <c r="G249" s="430"/>
      <c r="H249" s="430"/>
      <c r="I249" s="430"/>
      <c r="J249" s="431"/>
    </row>
    <row r="250" spans="1:10" ht="12.75" customHeight="1" x14ac:dyDescent="0.25">
      <c r="A250" s="429" t="s">
        <v>863</v>
      </c>
      <c r="B250" s="430"/>
      <c r="C250" s="430"/>
      <c r="D250" s="430"/>
      <c r="E250" s="430"/>
      <c r="F250" s="430"/>
      <c r="G250" s="430"/>
      <c r="H250" s="430"/>
      <c r="I250" s="430"/>
      <c r="J250" s="431"/>
    </row>
    <row r="251" spans="1:10" ht="12.75" customHeight="1" x14ac:dyDescent="0.25">
      <c r="A251" s="432" t="s">
        <v>864</v>
      </c>
      <c r="B251" s="433"/>
      <c r="C251" s="433"/>
      <c r="D251" s="433"/>
      <c r="E251" s="433"/>
      <c r="F251" s="433"/>
      <c r="G251" s="433"/>
      <c r="H251" s="433"/>
      <c r="I251" s="433"/>
      <c r="J251" s="434"/>
    </row>
    <row r="252" spans="1:10" x14ac:dyDescent="0.25">
      <c r="A252" s="318" t="s">
        <v>942</v>
      </c>
      <c r="B252" s="435"/>
      <c r="C252" s="435"/>
      <c r="D252" s="435"/>
      <c r="E252" s="435"/>
      <c r="F252" s="435"/>
      <c r="G252" s="435"/>
      <c r="H252" s="435"/>
      <c r="I252" s="435"/>
      <c r="J252" s="436"/>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37"/>
      <c r="B281" s="438"/>
      <c r="C281" s="438"/>
      <c r="D281" s="438"/>
      <c r="E281" s="438"/>
      <c r="F281" s="438"/>
      <c r="G281" s="438"/>
      <c r="H281" s="438"/>
      <c r="I281" s="438"/>
      <c r="J281" s="439"/>
    </row>
    <row r="282" spans="1:10" x14ac:dyDescent="0.25">
      <c r="A282" s="437"/>
      <c r="B282" s="438"/>
      <c r="C282" s="438"/>
      <c r="D282" s="438"/>
      <c r="E282" s="438"/>
      <c r="F282" s="438"/>
      <c r="G282" s="438"/>
      <c r="H282" s="438"/>
      <c r="I282" s="438"/>
      <c r="J282" s="439"/>
    </row>
    <row r="283" spans="1:10" x14ac:dyDescent="0.25">
      <c r="A283" s="437"/>
      <c r="B283" s="438"/>
      <c r="C283" s="438"/>
      <c r="D283" s="438"/>
      <c r="E283" s="438"/>
      <c r="F283" s="438"/>
      <c r="G283" s="438"/>
      <c r="H283" s="438"/>
      <c r="I283" s="438"/>
      <c r="J283" s="439"/>
    </row>
    <row r="284" spans="1:10" x14ac:dyDescent="0.25">
      <c r="A284" s="437"/>
      <c r="B284" s="438"/>
      <c r="C284" s="438"/>
      <c r="D284" s="438"/>
      <c r="E284" s="438"/>
      <c r="F284" s="438"/>
      <c r="G284" s="438"/>
      <c r="H284" s="438"/>
      <c r="I284" s="438"/>
      <c r="J284" s="439"/>
    </row>
    <row r="285" spans="1:10" x14ac:dyDescent="0.25">
      <c r="A285" s="440"/>
      <c r="B285" s="441"/>
      <c r="C285" s="441"/>
      <c r="D285" s="441"/>
      <c r="E285" s="441"/>
      <c r="F285" s="441"/>
      <c r="G285" s="441"/>
      <c r="H285" s="441"/>
      <c r="I285" s="441"/>
      <c r="J285" s="442"/>
    </row>
    <row r="288" spans="1:10" ht="15.6" x14ac:dyDescent="0.3">
      <c r="A288" s="376" t="s">
        <v>848</v>
      </c>
      <c r="B288" s="377"/>
      <c r="C288" s="377"/>
      <c r="D288" s="377"/>
      <c r="E288" s="377"/>
      <c r="F288" s="377"/>
      <c r="G288" s="377"/>
      <c r="H288" s="374" t="str">
        <f>'CONTACT INFORMATION'!$A$24</f>
        <v>El Dorado</v>
      </c>
      <c r="I288" s="374"/>
      <c r="J288" s="375"/>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9" t="s">
        <v>854</v>
      </c>
      <c r="B291" s="470"/>
      <c r="C291" s="470"/>
      <c r="D291" s="471"/>
      <c r="E291" s="494" t="s">
        <v>940</v>
      </c>
      <c r="F291" s="495"/>
      <c r="G291" s="495"/>
      <c r="H291" s="495"/>
      <c r="I291" s="495"/>
      <c r="J291" s="496"/>
    </row>
    <row r="292" spans="1:10" x14ac:dyDescent="0.25">
      <c r="A292" s="478" t="s">
        <v>853</v>
      </c>
      <c r="B292" s="479"/>
      <c r="C292" s="479"/>
      <c r="D292" s="480"/>
      <c r="E292" s="497"/>
      <c r="F292" s="498"/>
      <c r="G292" s="498"/>
      <c r="H292" s="498"/>
      <c r="I292" s="498"/>
      <c r="J292" s="499"/>
    </row>
    <row r="293" spans="1:10" x14ac:dyDescent="0.25">
      <c r="A293" s="481" t="s">
        <v>808</v>
      </c>
      <c r="B293" s="482"/>
      <c r="C293" s="482"/>
      <c r="D293" s="483"/>
      <c r="E293" s="484" t="s">
        <v>469</v>
      </c>
      <c r="F293" s="485"/>
      <c r="G293" s="485"/>
      <c r="H293" s="485"/>
      <c r="I293" s="485"/>
      <c r="J293" s="486"/>
    </row>
    <row r="294" spans="1:10" ht="27" customHeight="1" x14ac:dyDescent="0.25">
      <c r="A294" s="157"/>
      <c r="B294" s="208"/>
      <c r="C294" s="208"/>
      <c r="D294" s="208"/>
      <c r="E294" s="487" t="s">
        <v>535</v>
      </c>
      <c r="F294" s="488"/>
      <c r="G294" s="487" t="s">
        <v>533</v>
      </c>
      <c r="H294" s="488"/>
      <c r="I294" s="489" t="s">
        <v>849</v>
      </c>
      <c r="J294" s="490"/>
    </row>
    <row r="295" spans="1:10" x14ac:dyDescent="0.25">
      <c r="A295" s="455" t="s">
        <v>527</v>
      </c>
      <c r="B295" s="456"/>
      <c r="C295" s="456"/>
      <c r="D295" s="457"/>
      <c r="E295" s="464"/>
      <c r="F295" s="464"/>
      <c r="G295" s="464"/>
      <c r="H295" s="464"/>
      <c r="I295" s="465"/>
      <c r="J295" s="465"/>
    </row>
    <row r="296" spans="1:10" x14ac:dyDescent="0.25">
      <c r="A296" s="460" t="s">
        <v>528</v>
      </c>
      <c r="B296" s="461"/>
      <c r="C296" s="461"/>
      <c r="D296" s="462"/>
      <c r="E296" s="446"/>
      <c r="F296" s="446"/>
      <c r="G296" s="447"/>
      <c r="H296" s="447"/>
      <c r="I296" s="463"/>
      <c r="J296" s="463"/>
    </row>
    <row r="297" spans="1:10" x14ac:dyDescent="0.25">
      <c r="A297" s="455" t="s">
        <v>529</v>
      </c>
      <c r="B297" s="456"/>
      <c r="C297" s="456"/>
      <c r="D297" s="457"/>
      <c r="E297" s="464"/>
      <c r="F297" s="464"/>
      <c r="G297" s="464"/>
      <c r="H297" s="464"/>
      <c r="I297" s="465"/>
      <c r="J297" s="465"/>
    </row>
    <row r="298" spans="1:10" x14ac:dyDescent="0.25">
      <c r="A298" s="460" t="s">
        <v>530</v>
      </c>
      <c r="B298" s="461"/>
      <c r="C298" s="461"/>
      <c r="D298" s="462"/>
      <c r="E298" s="446"/>
      <c r="F298" s="446"/>
      <c r="G298" s="447"/>
      <c r="H298" s="447"/>
      <c r="I298" s="463"/>
      <c r="J298" s="463"/>
    </row>
    <row r="299" spans="1:10" x14ac:dyDescent="0.25">
      <c r="A299" s="455" t="s">
        <v>531</v>
      </c>
      <c r="B299" s="456"/>
      <c r="C299" s="456"/>
      <c r="D299" s="457"/>
      <c r="E299" s="464"/>
      <c r="F299" s="464"/>
      <c r="G299" s="464"/>
      <c r="H299" s="464"/>
      <c r="I299" s="465"/>
      <c r="J299" s="465"/>
    </row>
    <row r="300" spans="1:10" x14ac:dyDescent="0.25">
      <c r="A300" s="460" t="s">
        <v>532</v>
      </c>
      <c r="B300" s="461"/>
      <c r="C300" s="461"/>
      <c r="D300" s="462"/>
      <c r="E300" s="446"/>
      <c r="F300" s="446"/>
      <c r="G300" s="447"/>
      <c r="H300" s="447"/>
      <c r="I300" s="463"/>
      <c r="J300" s="463"/>
    </row>
    <row r="301" spans="1:10" x14ac:dyDescent="0.25">
      <c r="A301" s="455" t="s">
        <v>537</v>
      </c>
      <c r="B301" s="456"/>
      <c r="C301" s="456"/>
      <c r="D301" s="457"/>
      <c r="E301" s="458"/>
      <c r="F301" s="458"/>
      <c r="G301" s="458"/>
      <c r="H301" s="458"/>
      <c r="I301" s="459"/>
      <c r="J301" s="459"/>
    </row>
    <row r="302" spans="1:10" x14ac:dyDescent="0.25">
      <c r="A302" s="443"/>
      <c r="B302" s="444"/>
      <c r="C302" s="444"/>
      <c r="D302" s="445"/>
      <c r="E302" s="446"/>
      <c r="F302" s="446"/>
      <c r="G302" s="447"/>
      <c r="H302" s="447"/>
      <c r="I302" s="447"/>
      <c r="J302" s="447"/>
    </row>
    <row r="303" spans="1:10" x14ac:dyDescent="0.25">
      <c r="A303" s="443"/>
      <c r="B303" s="444"/>
      <c r="C303" s="444"/>
      <c r="D303" s="445"/>
      <c r="E303" s="446"/>
      <c r="F303" s="446"/>
      <c r="G303" s="447"/>
      <c r="H303" s="447"/>
      <c r="I303" s="447"/>
      <c r="J303" s="447"/>
    </row>
    <row r="304" spans="1:10" x14ac:dyDescent="0.25">
      <c r="A304" s="443"/>
      <c r="B304" s="444"/>
      <c r="C304" s="444"/>
      <c r="D304" s="445"/>
      <c r="E304" s="446"/>
      <c r="F304" s="446"/>
      <c r="G304" s="447"/>
      <c r="H304" s="447"/>
      <c r="I304" s="447"/>
      <c r="J304" s="447"/>
    </row>
    <row r="305" spans="1:10" x14ac:dyDescent="0.25">
      <c r="A305" s="448" t="s">
        <v>534</v>
      </c>
      <c r="B305" s="449"/>
      <c r="C305" s="449"/>
      <c r="D305" s="450"/>
      <c r="E305" s="451">
        <f>SUM(E295:E304)</f>
        <v>0</v>
      </c>
      <c r="F305" s="451"/>
      <c r="G305" s="451">
        <f>SUM(G295:G304)</f>
        <v>0</v>
      </c>
      <c r="H305" s="451"/>
      <c r="I305" s="451">
        <f>SUM(I295:I304)</f>
        <v>0</v>
      </c>
      <c r="J305" s="451"/>
    </row>
    <row r="306" spans="1:10" x14ac:dyDescent="0.25">
      <c r="A306" s="452" t="s">
        <v>861</v>
      </c>
      <c r="B306" s="453"/>
      <c r="C306" s="453"/>
      <c r="D306" s="453"/>
      <c r="E306" s="453"/>
      <c r="F306" s="453"/>
      <c r="G306" s="453"/>
      <c r="H306" s="453"/>
      <c r="I306" s="453"/>
      <c r="J306" s="454"/>
    </row>
    <row r="307" spans="1:10" x14ac:dyDescent="0.25">
      <c r="A307" s="429" t="s">
        <v>862</v>
      </c>
      <c r="B307" s="430"/>
      <c r="C307" s="430"/>
      <c r="D307" s="430"/>
      <c r="E307" s="430"/>
      <c r="F307" s="430"/>
      <c r="G307" s="430"/>
      <c r="H307" s="430"/>
      <c r="I307" s="430"/>
      <c r="J307" s="431"/>
    </row>
    <row r="308" spans="1:10" x14ac:dyDescent="0.25">
      <c r="A308" s="429" t="s">
        <v>863</v>
      </c>
      <c r="B308" s="430"/>
      <c r="C308" s="430"/>
      <c r="D308" s="430"/>
      <c r="E308" s="430"/>
      <c r="F308" s="430"/>
      <c r="G308" s="430"/>
      <c r="H308" s="430"/>
      <c r="I308" s="430"/>
      <c r="J308" s="431"/>
    </row>
    <row r="309" spans="1:10" x14ac:dyDescent="0.25">
      <c r="A309" s="432" t="s">
        <v>864</v>
      </c>
      <c r="B309" s="433"/>
      <c r="C309" s="433"/>
      <c r="D309" s="433"/>
      <c r="E309" s="433"/>
      <c r="F309" s="433"/>
      <c r="G309" s="433"/>
      <c r="H309" s="433"/>
      <c r="I309" s="433"/>
      <c r="J309" s="434"/>
    </row>
    <row r="310" spans="1:10" x14ac:dyDescent="0.25">
      <c r="A310" s="318" t="s">
        <v>941</v>
      </c>
      <c r="B310" s="435"/>
      <c r="C310" s="435"/>
      <c r="D310" s="435"/>
      <c r="E310" s="435"/>
      <c r="F310" s="435"/>
      <c r="G310" s="435"/>
      <c r="H310" s="435"/>
      <c r="I310" s="435"/>
      <c r="J310" s="436"/>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37"/>
      <c r="B338" s="438"/>
      <c r="C338" s="438"/>
      <c r="D338" s="438"/>
      <c r="E338" s="438"/>
      <c r="F338" s="438"/>
      <c r="G338" s="438"/>
      <c r="H338" s="438"/>
      <c r="I338" s="438"/>
      <c r="J338" s="439"/>
    </row>
    <row r="339" spans="1:10" x14ac:dyDescent="0.25">
      <c r="A339" s="437"/>
      <c r="B339" s="438"/>
      <c r="C339" s="438"/>
      <c r="D339" s="438"/>
      <c r="E339" s="438"/>
      <c r="F339" s="438"/>
      <c r="G339" s="438"/>
      <c r="H339" s="438"/>
      <c r="I339" s="438"/>
      <c r="J339" s="439"/>
    </row>
    <row r="340" spans="1:10" x14ac:dyDescent="0.25">
      <c r="A340" s="437"/>
      <c r="B340" s="438"/>
      <c r="C340" s="438"/>
      <c r="D340" s="438"/>
      <c r="E340" s="438"/>
      <c r="F340" s="438"/>
      <c r="G340" s="438"/>
      <c r="H340" s="438"/>
      <c r="I340" s="438"/>
      <c r="J340" s="439"/>
    </row>
    <row r="341" spans="1:10" x14ac:dyDescent="0.25">
      <c r="A341" s="437"/>
      <c r="B341" s="438"/>
      <c r="C341" s="438"/>
      <c r="D341" s="438"/>
      <c r="E341" s="438"/>
      <c r="F341" s="438"/>
      <c r="G341" s="438"/>
      <c r="H341" s="438"/>
      <c r="I341" s="438"/>
      <c r="J341" s="439"/>
    </row>
    <row r="342" spans="1:10" x14ac:dyDescent="0.25">
      <c r="A342" s="437"/>
      <c r="B342" s="438"/>
      <c r="C342" s="438"/>
      <c r="D342" s="438"/>
      <c r="E342" s="438"/>
      <c r="F342" s="438"/>
      <c r="G342" s="438"/>
      <c r="H342" s="438"/>
      <c r="I342" s="438"/>
      <c r="J342" s="439"/>
    </row>
    <row r="343" spans="1:10" x14ac:dyDescent="0.25">
      <c r="A343" s="437"/>
      <c r="B343" s="438"/>
      <c r="C343" s="438"/>
      <c r="D343" s="438"/>
      <c r="E343" s="438"/>
      <c r="F343" s="438"/>
      <c r="G343" s="438"/>
      <c r="H343" s="438"/>
      <c r="I343" s="438"/>
      <c r="J343" s="439"/>
    </row>
    <row r="344" spans="1:10" x14ac:dyDescent="0.25">
      <c r="A344" s="440"/>
      <c r="B344" s="441"/>
      <c r="C344" s="441"/>
      <c r="D344" s="441"/>
      <c r="E344" s="441"/>
      <c r="F344" s="441"/>
      <c r="G344" s="441"/>
      <c r="H344" s="441"/>
      <c r="I344" s="441"/>
      <c r="J344" s="442"/>
    </row>
    <row r="346" spans="1:10" ht="15.6" x14ac:dyDescent="0.3">
      <c r="A346" s="376" t="s">
        <v>848</v>
      </c>
      <c r="B346" s="377"/>
      <c r="C346" s="377"/>
      <c r="D346" s="377"/>
      <c r="E346" s="377"/>
      <c r="F346" s="377"/>
      <c r="G346" s="377"/>
      <c r="H346" s="374" t="str">
        <f>'CONTACT INFORMATION'!$A$24</f>
        <v>El Dorado</v>
      </c>
      <c r="I346" s="374"/>
      <c r="J346" s="375"/>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9" t="s">
        <v>854</v>
      </c>
      <c r="B349" s="470"/>
      <c r="C349" s="470"/>
      <c r="D349" s="471"/>
      <c r="E349" s="472"/>
      <c r="F349" s="473"/>
      <c r="G349" s="473"/>
      <c r="H349" s="473"/>
      <c r="I349" s="473"/>
      <c r="J349" s="474"/>
    </row>
    <row r="350" spans="1:10" x14ac:dyDescent="0.25">
      <c r="A350" s="478" t="s">
        <v>853</v>
      </c>
      <c r="B350" s="479"/>
      <c r="C350" s="479"/>
      <c r="D350" s="480"/>
      <c r="E350" s="475"/>
      <c r="F350" s="476"/>
      <c r="G350" s="476"/>
      <c r="H350" s="476"/>
      <c r="I350" s="476"/>
      <c r="J350" s="477"/>
    </row>
    <row r="351" spans="1:10" x14ac:dyDescent="0.25">
      <c r="A351" s="481" t="s">
        <v>808</v>
      </c>
      <c r="B351" s="482"/>
      <c r="C351" s="482"/>
      <c r="D351" s="483"/>
      <c r="E351" s="484"/>
      <c r="F351" s="485"/>
      <c r="G351" s="485"/>
      <c r="H351" s="485"/>
      <c r="I351" s="485"/>
      <c r="J351" s="486"/>
    </row>
    <row r="352" spans="1:10" ht="27" customHeight="1" x14ac:dyDescent="0.25">
      <c r="A352" s="157"/>
      <c r="B352" s="208"/>
      <c r="C352" s="208"/>
      <c r="D352" s="208"/>
      <c r="E352" s="487" t="s">
        <v>535</v>
      </c>
      <c r="F352" s="488"/>
      <c r="G352" s="487" t="s">
        <v>533</v>
      </c>
      <c r="H352" s="488"/>
      <c r="I352" s="489" t="s">
        <v>849</v>
      </c>
      <c r="J352" s="490"/>
    </row>
    <row r="353" spans="1:10" x14ac:dyDescent="0.25">
      <c r="A353" s="455" t="s">
        <v>527</v>
      </c>
      <c r="B353" s="456"/>
      <c r="C353" s="456"/>
      <c r="D353" s="457"/>
      <c r="E353" s="464"/>
      <c r="F353" s="464"/>
      <c r="G353" s="464"/>
      <c r="H353" s="464"/>
      <c r="I353" s="465"/>
      <c r="J353" s="465"/>
    </row>
    <row r="354" spans="1:10" x14ac:dyDescent="0.25">
      <c r="A354" s="460" t="s">
        <v>528</v>
      </c>
      <c r="B354" s="461"/>
      <c r="C354" s="461"/>
      <c r="D354" s="462"/>
      <c r="E354" s="446"/>
      <c r="F354" s="446"/>
      <c r="G354" s="447"/>
      <c r="H354" s="447"/>
      <c r="I354" s="463"/>
      <c r="J354" s="463"/>
    </row>
    <row r="355" spans="1:10" x14ac:dyDescent="0.25">
      <c r="A355" s="455" t="s">
        <v>529</v>
      </c>
      <c r="B355" s="456"/>
      <c r="C355" s="456"/>
      <c r="D355" s="457"/>
      <c r="E355" s="464"/>
      <c r="F355" s="464"/>
      <c r="G355" s="464"/>
      <c r="H355" s="464"/>
      <c r="I355" s="465"/>
      <c r="J355" s="465"/>
    </row>
    <row r="356" spans="1:10" x14ac:dyDescent="0.25">
      <c r="A356" s="460" t="s">
        <v>530</v>
      </c>
      <c r="B356" s="461"/>
      <c r="C356" s="461"/>
      <c r="D356" s="462"/>
      <c r="E356" s="446"/>
      <c r="F356" s="446"/>
      <c r="G356" s="447"/>
      <c r="H356" s="447"/>
      <c r="I356" s="463"/>
      <c r="J356" s="463"/>
    </row>
    <row r="357" spans="1:10" x14ac:dyDescent="0.25">
      <c r="A357" s="455" t="s">
        <v>531</v>
      </c>
      <c r="B357" s="456"/>
      <c r="C357" s="456"/>
      <c r="D357" s="457"/>
      <c r="E357" s="464"/>
      <c r="F357" s="464"/>
      <c r="G357" s="464"/>
      <c r="H357" s="464"/>
      <c r="I357" s="465"/>
      <c r="J357" s="465"/>
    </row>
    <row r="358" spans="1:10" x14ac:dyDescent="0.25">
      <c r="A358" s="460" t="s">
        <v>532</v>
      </c>
      <c r="B358" s="461"/>
      <c r="C358" s="461"/>
      <c r="D358" s="462"/>
      <c r="E358" s="446"/>
      <c r="F358" s="446"/>
      <c r="G358" s="447"/>
      <c r="H358" s="447"/>
      <c r="I358" s="463"/>
      <c r="J358" s="463"/>
    </row>
    <row r="359" spans="1:10" x14ac:dyDescent="0.25">
      <c r="A359" s="455" t="s">
        <v>537</v>
      </c>
      <c r="B359" s="456"/>
      <c r="C359" s="456"/>
      <c r="D359" s="457"/>
      <c r="E359" s="458"/>
      <c r="F359" s="458"/>
      <c r="G359" s="458"/>
      <c r="H359" s="458"/>
      <c r="I359" s="459"/>
      <c r="J359" s="459"/>
    </row>
    <row r="360" spans="1:10" x14ac:dyDescent="0.25">
      <c r="A360" s="443"/>
      <c r="B360" s="444"/>
      <c r="C360" s="444"/>
      <c r="D360" s="445"/>
      <c r="E360" s="446"/>
      <c r="F360" s="446"/>
      <c r="G360" s="447"/>
      <c r="H360" s="447"/>
      <c r="I360" s="447"/>
      <c r="J360" s="447"/>
    </row>
    <row r="361" spans="1:10" x14ac:dyDescent="0.25">
      <c r="A361" s="443"/>
      <c r="B361" s="444"/>
      <c r="C361" s="444"/>
      <c r="D361" s="445"/>
      <c r="E361" s="446"/>
      <c r="F361" s="446"/>
      <c r="G361" s="447"/>
      <c r="H361" s="447"/>
      <c r="I361" s="447"/>
      <c r="J361" s="447"/>
    </row>
    <row r="362" spans="1:10" x14ac:dyDescent="0.25">
      <c r="A362" s="443"/>
      <c r="B362" s="444"/>
      <c r="C362" s="444"/>
      <c r="D362" s="445"/>
      <c r="E362" s="446"/>
      <c r="F362" s="446"/>
      <c r="G362" s="447"/>
      <c r="H362" s="447"/>
      <c r="I362" s="447"/>
      <c r="J362" s="447"/>
    </row>
    <row r="363" spans="1:10" x14ac:dyDescent="0.25">
      <c r="A363" s="448" t="s">
        <v>534</v>
      </c>
      <c r="B363" s="449"/>
      <c r="C363" s="449"/>
      <c r="D363" s="450"/>
      <c r="E363" s="451">
        <f>SUM(E353:E362)</f>
        <v>0</v>
      </c>
      <c r="F363" s="451"/>
      <c r="G363" s="451">
        <f>SUM(G353:G362)</f>
        <v>0</v>
      </c>
      <c r="H363" s="451"/>
      <c r="I363" s="451">
        <f>SUM(I353:I362)</f>
        <v>0</v>
      </c>
      <c r="J363" s="451"/>
    </row>
    <row r="364" spans="1:10" x14ac:dyDescent="0.25">
      <c r="A364" s="452" t="s">
        <v>861</v>
      </c>
      <c r="B364" s="453"/>
      <c r="C364" s="453"/>
      <c r="D364" s="453"/>
      <c r="E364" s="453"/>
      <c r="F364" s="453"/>
      <c r="G364" s="453"/>
      <c r="H364" s="453"/>
      <c r="I364" s="453"/>
      <c r="J364" s="454"/>
    </row>
    <row r="365" spans="1:10" x14ac:dyDescent="0.25">
      <c r="A365" s="429" t="s">
        <v>862</v>
      </c>
      <c r="B365" s="430"/>
      <c r="C365" s="430"/>
      <c r="D365" s="430"/>
      <c r="E365" s="430"/>
      <c r="F365" s="430"/>
      <c r="G365" s="430"/>
      <c r="H365" s="430"/>
      <c r="I365" s="430"/>
      <c r="J365" s="431"/>
    </row>
    <row r="366" spans="1:10" x14ac:dyDescent="0.25">
      <c r="A366" s="429" t="s">
        <v>863</v>
      </c>
      <c r="B366" s="430"/>
      <c r="C366" s="430"/>
      <c r="D366" s="430"/>
      <c r="E366" s="430"/>
      <c r="F366" s="430"/>
      <c r="G366" s="430"/>
      <c r="H366" s="430"/>
      <c r="I366" s="430"/>
      <c r="J366" s="431"/>
    </row>
    <row r="367" spans="1:10" x14ac:dyDescent="0.25">
      <c r="A367" s="432" t="s">
        <v>864</v>
      </c>
      <c r="B367" s="433"/>
      <c r="C367" s="433"/>
      <c r="D367" s="433"/>
      <c r="E367" s="433"/>
      <c r="F367" s="433"/>
      <c r="G367" s="433"/>
      <c r="H367" s="433"/>
      <c r="I367" s="433"/>
      <c r="J367" s="434"/>
    </row>
    <row r="368" spans="1:10" x14ac:dyDescent="0.25">
      <c r="A368" s="318"/>
      <c r="B368" s="435"/>
      <c r="C368" s="435"/>
      <c r="D368" s="435"/>
      <c r="E368" s="435"/>
      <c r="F368" s="435"/>
      <c r="G368" s="435"/>
      <c r="H368" s="435"/>
      <c r="I368" s="435"/>
      <c r="J368" s="436"/>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37"/>
      <c r="B396" s="438"/>
      <c r="C396" s="438"/>
      <c r="D396" s="438"/>
      <c r="E396" s="438"/>
      <c r="F396" s="438"/>
      <c r="G396" s="438"/>
      <c r="H396" s="438"/>
      <c r="I396" s="438"/>
      <c r="J396" s="439"/>
    </row>
    <row r="397" spans="1:10" x14ac:dyDescent="0.25">
      <c r="A397" s="437"/>
      <c r="B397" s="438"/>
      <c r="C397" s="438"/>
      <c r="D397" s="438"/>
      <c r="E397" s="438"/>
      <c r="F397" s="438"/>
      <c r="G397" s="438"/>
      <c r="H397" s="438"/>
      <c r="I397" s="438"/>
      <c r="J397" s="439"/>
    </row>
    <row r="398" spans="1:10" x14ac:dyDescent="0.25">
      <c r="A398" s="437"/>
      <c r="B398" s="438"/>
      <c r="C398" s="438"/>
      <c r="D398" s="438"/>
      <c r="E398" s="438"/>
      <c r="F398" s="438"/>
      <c r="G398" s="438"/>
      <c r="H398" s="438"/>
      <c r="I398" s="438"/>
      <c r="J398" s="439"/>
    </row>
    <row r="399" spans="1:10" x14ac:dyDescent="0.25">
      <c r="A399" s="437"/>
      <c r="B399" s="438"/>
      <c r="C399" s="438"/>
      <c r="D399" s="438"/>
      <c r="E399" s="438"/>
      <c r="F399" s="438"/>
      <c r="G399" s="438"/>
      <c r="H399" s="438"/>
      <c r="I399" s="438"/>
      <c r="J399" s="439"/>
    </row>
    <row r="400" spans="1:10" x14ac:dyDescent="0.25">
      <c r="A400" s="437"/>
      <c r="B400" s="438"/>
      <c r="C400" s="438"/>
      <c r="D400" s="438"/>
      <c r="E400" s="438"/>
      <c r="F400" s="438"/>
      <c r="G400" s="438"/>
      <c r="H400" s="438"/>
      <c r="I400" s="438"/>
      <c r="J400" s="439"/>
    </row>
    <row r="401" spans="1:10" x14ac:dyDescent="0.25">
      <c r="A401" s="437"/>
      <c r="B401" s="438"/>
      <c r="C401" s="438"/>
      <c r="D401" s="438"/>
      <c r="E401" s="438"/>
      <c r="F401" s="438"/>
      <c r="G401" s="438"/>
      <c r="H401" s="438"/>
      <c r="I401" s="438"/>
      <c r="J401" s="439"/>
    </row>
    <row r="402" spans="1:10" x14ac:dyDescent="0.25">
      <c r="A402" s="440"/>
      <c r="B402" s="441"/>
      <c r="C402" s="441"/>
      <c r="D402" s="441"/>
      <c r="E402" s="441"/>
      <c r="F402" s="441"/>
      <c r="G402" s="441"/>
      <c r="H402" s="441"/>
      <c r="I402" s="441"/>
      <c r="J402" s="442"/>
    </row>
    <row r="404" spans="1:10" ht="15.6" x14ac:dyDescent="0.3">
      <c r="A404" s="376" t="s">
        <v>848</v>
      </c>
      <c r="B404" s="377"/>
      <c r="C404" s="377"/>
      <c r="D404" s="377"/>
      <c r="E404" s="377"/>
      <c r="F404" s="377"/>
      <c r="G404" s="377"/>
      <c r="H404" s="374" t="str">
        <f>'CONTACT INFORMATION'!$A$24</f>
        <v>El Dorado</v>
      </c>
      <c r="I404" s="374"/>
      <c r="J404" s="375"/>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9" t="s">
        <v>854</v>
      </c>
      <c r="B407" s="470"/>
      <c r="C407" s="470"/>
      <c r="D407" s="471"/>
      <c r="E407" s="472"/>
      <c r="F407" s="473"/>
      <c r="G407" s="473"/>
      <c r="H407" s="473"/>
      <c r="I407" s="473"/>
      <c r="J407" s="474"/>
    </row>
    <row r="408" spans="1:10" x14ac:dyDescent="0.25">
      <c r="A408" s="478" t="s">
        <v>853</v>
      </c>
      <c r="B408" s="479"/>
      <c r="C408" s="479"/>
      <c r="D408" s="480"/>
      <c r="E408" s="475"/>
      <c r="F408" s="476"/>
      <c r="G408" s="476"/>
      <c r="H408" s="476"/>
      <c r="I408" s="476"/>
      <c r="J408" s="477"/>
    </row>
    <row r="409" spans="1:10" x14ac:dyDescent="0.25">
      <c r="A409" s="481" t="s">
        <v>808</v>
      </c>
      <c r="B409" s="482"/>
      <c r="C409" s="482"/>
      <c r="D409" s="483"/>
      <c r="E409" s="484"/>
      <c r="F409" s="485"/>
      <c r="G409" s="485"/>
      <c r="H409" s="485"/>
      <c r="I409" s="485"/>
      <c r="J409" s="486"/>
    </row>
    <row r="410" spans="1:10" ht="27" customHeight="1" x14ac:dyDescent="0.25">
      <c r="A410" s="157"/>
      <c r="B410" s="208"/>
      <c r="C410" s="208"/>
      <c r="D410" s="208"/>
      <c r="E410" s="487" t="s">
        <v>535</v>
      </c>
      <c r="F410" s="488"/>
      <c r="G410" s="487" t="s">
        <v>533</v>
      </c>
      <c r="H410" s="488"/>
      <c r="I410" s="489" t="s">
        <v>849</v>
      </c>
      <c r="J410" s="490"/>
    </row>
    <row r="411" spans="1:10" x14ac:dyDescent="0.25">
      <c r="A411" s="455" t="s">
        <v>527</v>
      </c>
      <c r="B411" s="456"/>
      <c r="C411" s="456"/>
      <c r="D411" s="457"/>
      <c r="E411" s="464"/>
      <c r="F411" s="464"/>
      <c r="G411" s="464"/>
      <c r="H411" s="464"/>
      <c r="I411" s="465"/>
      <c r="J411" s="465"/>
    </row>
    <row r="412" spans="1:10" x14ac:dyDescent="0.25">
      <c r="A412" s="460" t="s">
        <v>528</v>
      </c>
      <c r="B412" s="461"/>
      <c r="C412" s="461"/>
      <c r="D412" s="462"/>
      <c r="E412" s="446"/>
      <c r="F412" s="446"/>
      <c r="G412" s="447"/>
      <c r="H412" s="447"/>
      <c r="I412" s="463"/>
      <c r="J412" s="463"/>
    </row>
    <row r="413" spans="1:10" x14ac:dyDescent="0.25">
      <c r="A413" s="455" t="s">
        <v>529</v>
      </c>
      <c r="B413" s="456"/>
      <c r="C413" s="456"/>
      <c r="D413" s="457"/>
      <c r="E413" s="464"/>
      <c r="F413" s="464"/>
      <c r="G413" s="464"/>
      <c r="H413" s="464"/>
      <c r="I413" s="465"/>
      <c r="J413" s="465"/>
    </row>
    <row r="414" spans="1:10" x14ac:dyDescent="0.25">
      <c r="A414" s="460" t="s">
        <v>530</v>
      </c>
      <c r="B414" s="461"/>
      <c r="C414" s="461"/>
      <c r="D414" s="462"/>
      <c r="E414" s="446"/>
      <c r="F414" s="446"/>
      <c r="G414" s="447"/>
      <c r="H414" s="447"/>
      <c r="I414" s="463"/>
      <c r="J414" s="463"/>
    </row>
    <row r="415" spans="1:10" x14ac:dyDescent="0.25">
      <c r="A415" s="455" t="s">
        <v>531</v>
      </c>
      <c r="B415" s="456"/>
      <c r="C415" s="456"/>
      <c r="D415" s="457"/>
      <c r="E415" s="464"/>
      <c r="F415" s="464"/>
      <c r="G415" s="464"/>
      <c r="H415" s="464"/>
      <c r="I415" s="465"/>
      <c r="J415" s="465"/>
    </row>
    <row r="416" spans="1:10" x14ac:dyDescent="0.25">
      <c r="A416" s="460" t="s">
        <v>532</v>
      </c>
      <c r="B416" s="461"/>
      <c r="C416" s="461"/>
      <c r="D416" s="462"/>
      <c r="E416" s="446"/>
      <c r="F416" s="446"/>
      <c r="G416" s="447"/>
      <c r="H416" s="447"/>
      <c r="I416" s="463"/>
      <c r="J416" s="463"/>
    </row>
    <row r="417" spans="1:10" x14ac:dyDescent="0.25">
      <c r="A417" s="455" t="s">
        <v>537</v>
      </c>
      <c r="B417" s="456"/>
      <c r="C417" s="456"/>
      <c r="D417" s="457"/>
      <c r="E417" s="458"/>
      <c r="F417" s="458"/>
      <c r="G417" s="458"/>
      <c r="H417" s="458"/>
      <c r="I417" s="459"/>
      <c r="J417" s="459"/>
    </row>
    <row r="418" spans="1:10" x14ac:dyDescent="0.25">
      <c r="A418" s="443"/>
      <c r="B418" s="444"/>
      <c r="C418" s="444"/>
      <c r="D418" s="445"/>
      <c r="E418" s="446"/>
      <c r="F418" s="446"/>
      <c r="G418" s="447"/>
      <c r="H418" s="447"/>
      <c r="I418" s="447"/>
      <c r="J418" s="447"/>
    </row>
    <row r="419" spans="1:10" x14ac:dyDescent="0.25">
      <c r="A419" s="443"/>
      <c r="B419" s="444"/>
      <c r="C419" s="444"/>
      <c r="D419" s="445"/>
      <c r="E419" s="446"/>
      <c r="F419" s="446"/>
      <c r="G419" s="447"/>
      <c r="H419" s="447"/>
      <c r="I419" s="447"/>
      <c r="J419" s="447"/>
    </row>
    <row r="420" spans="1:10" x14ac:dyDescent="0.25">
      <c r="A420" s="443"/>
      <c r="B420" s="444"/>
      <c r="C420" s="444"/>
      <c r="D420" s="445"/>
      <c r="E420" s="446"/>
      <c r="F420" s="446"/>
      <c r="G420" s="447"/>
      <c r="H420" s="447"/>
      <c r="I420" s="447"/>
      <c r="J420" s="447"/>
    </row>
    <row r="421" spans="1:10" x14ac:dyDescent="0.25">
      <c r="A421" s="448" t="s">
        <v>534</v>
      </c>
      <c r="B421" s="449"/>
      <c r="C421" s="449"/>
      <c r="D421" s="450"/>
      <c r="E421" s="451">
        <f>SUM(E411:E420)</f>
        <v>0</v>
      </c>
      <c r="F421" s="451"/>
      <c r="G421" s="451">
        <f>SUM(G411:G420)</f>
        <v>0</v>
      </c>
      <c r="H421" s="451"/>
      <c r="I421" s="451">
        <f>SUM(I411:I420)</f>
        <v>0</v>
      </c>
      <c r="J421" s="451"/>
    </row>
    <row r="422" spans="1:10" x14ac:dyDescent="0.25">
      <c r="A422" s="452" t="s">
        <v>861</v>
      </c>
      <c r="B422" s="453"/>
      <c r="C422" s="453"/>
      <c r="D422" s="453"/>
      <c r="E422" s="453"/>
      <c r="F422" s="453"/>
      <c r="G422" s="453"/>
      <c r="H422" s="453"/>
      <c r="I422" s="453"/>
      <c r="J422" s="454"/>
    </row>
    <row r="423" spans="1:10" x14ac:dyDescent="0.25">
      <c r="A423" s="429" t="s">
        <v>862</v>
      </c>
      <c r="B423" s="430"/>
      <c r="C423" s="430"/>
      <c r="D423" s="430"/>
      <c r="E423" s="430"/>
      <c r="F423" s="430"/>
      <c r="G423" s="430"/>
      <c r="H423" s="430"/>
      <c r="I423" s="430"/>
      <c r="J423" s="431"/>
    </row>
    <row r="424" spans="1:10" x14ac:dyDescent="0.25">
      <c r="A424" s="429" t="s">
        <v>863</v>
      </c>
      <c r="B424" s="430"/>
      <c r="C424" s="430"/>
      <c r="D424" s="430"/>
      <c r="E424" s="430"/>
      <c r="F424" s="430"/>
      <c r="G424" s="430"/>
      <c r="H424" s="430"/>
      <c r="I424" s="430"/>
      <c r="J424" s="431"/>
    </row>
    <row r="425" spans="1:10" x14ac:dyDescent="0.25">
      <c r="A425" s="432" t="s">
        <v>864</v>
      </c>
      <c r="B425" s="433"/>
      <c r="C425" s="433"/>
      <c r="D425" s="433"/>
      <c r="E425" s="433"/>
      <c r="F425" s="433"/>
      <c r="G425" s="433"/>
      <c r="H425" s="433"/>
      <c r="I425" s="433"/>
      <c r="J425" s="434"/>
    </row>
    <row r="426" spans="1:10" x14ac:dyDescent="0.25">
      <c r="A426" s="318"/>
      <c r="B426" s="435"/>
      <c r="C426" s="435"/>
      <c r="D426" s="435"/>
      <c r="E426" s="435"/>
      <c r="F426" s="435"/>
      <c r="G426" s="435"/>
      <c r="H426" s="435"/>
      <c r="I426" s="435"/>
      <c r="J426" s="436"/>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0" x14ac:dyDescent="0.25">
      <c r="A433" s="437"/>
      <c r="B433" s="438"/>
      <c r="C433" s="438"/>
      <c r="D433" s="438"/>
      <c r="E433" s="438"/>
      <c r="F433" s="438"/>
      <c r="G433" s="438"/>
      <c r="H433" s="438"/>
      <c r="I433" s="438"/>
      <c r="J433" s="439"/>
    </row>
    <row r="434" spans="1:10" x14ac:dyDescent="0.25">
      <c r="A434" s="437"/>
      <c r="B434" s="438"/>
      <c r="C434" s="438"/>
      <c r="D434" s="438"/>
      <c r="E434" s="438"/>
      <c r="F434" s="438"/>
      <c r="G434" s="438"/>
      <c r="H434" s="438"/>
      <c r="I434" s="438"/>
      <c r="J434" s="439"/>
    </row>
    <row r="435" spans="1:10" x14ac:dyDescent="0.25">
      <c r="A435" s="437"/>
      <c r="B435" s="438"/>
      <c r="C435" s="438"/>
      <c r="D435" s="438"/>
      <c r="E435" s="438"/>
      <c r="F435" s="438"/>
      <c r="G435" s="438"/>
      <c r="H435" s="438"/>
      <c r="I435" s="438"/>
      <c r="J435" s="439"/>
    </row>
    <row r="436" spans="1:10" x14ac:dyDescent="0.25">
      <c r="A436" s="437"/>
      <c r="B436" s="438"/>
      <c r="C436" s="438"/>
      <c r="D436" s="438"/>
      <c r="E436" s="438"/>
      <c r="F436" s="438"/>
      <c r="G436" s="438"/>
      <c r="H436" s="438"/>
      <c r="I436" s="438"/>
      <c r="J436" s="439"/>
    </row>
    <row r="437" spans="1:10" x14ac:dyDescent="0.25">
      <c r="A437" s="437"/>
      <c r="B437" s="438"/>
      <c r="C437" s="438"/>
      <c r="D437" s="438"/>
      <c r="E437" s="438"/>
      <c r="F437" s="438"/>
      <c r="G437" s="438"/>
      <c r="H437" s="438"/>
      <c r="I437" s="438"/>
      <c r="J437" s="439"/>
    </row>
    <row r="438" spans="1:10" x14ac:dyDescent="0.25">
      <c r="A438" s="437"/>
      <c r="B438" s="438"/>
      <c r="C438" s="438"/>
      <c r="D438" s="438"/>
      <c r="E438" s="438"/>
      <c r="F438" s="438"/>
      <c r="G438" s="438"/>
      <c r="H438" s="438"/>
      <c r="I438" s="438"/>
      <c r="J438" s="439"/>
    </row>
    <row r="439" spans="1:10" x14ac:dyDescent="0.25">
      <c r="A439" s="437"/>
      <c r="B439" s="438"/>
      <c r="C439" s="438"/>
      <c r="D439" s="438"/>
      <c r="E439" s="438"/>
      <c r="F439" s="438"/>
      <c r="G439" s="438"/>
      <c r="H439" s="438"/>
      <c r="I439" s="438"/>
      <c r="J439" s="439"/>
    </row>
    <row r="440" spans="1:10" x14ac:dyDescent="0.25">
      <c r="A440" s="437"/>
      <c r="B440" s="438"/>
      <c r="C440" s="438"/>
      <c r="D440" s="438"/>
      <c r="E440" s="438"/>
      <c r="F440" s="438"/>
      <c r="G440" s="438"/>
      <c r="H440" s="438"/>
      <c r="I440" s="438"/>
      <c r="J440" s="439"/>
    </row>
    <row r="441" spans="1:10" x14ac:dyDescent="0.25">
      <c r="A441" s="437"/>
      <c r="B441" s="438"/>
      <c r="C441" s="438"/>
      <c r="D441" s="438"/>
      <c r="E441" s="438"/>
      <c r="F441" s="438"/>
      <c r="G441" s="438"/>
      <c r="H441" s="438"/>
      <c r="I441" s="438"/>
      <c r="J441" s="439"/>
    </row>
    <row r="442" spans="1:10" x14ac:dyDescent="0.25">
      <c r="A442" s="437"/>
      <c r="B442" s="438"/>
      <c r="C442" s="438"/>
      <c r="D442" s="438"/>
      <c r="E442" s="438"/>
      <c r="F442" s="438"/>
      <c r="G442" s="438"/>
      <c r="H442" s="438"/>
      <c r="I442" s="438"/>
      <c r="J442" s="439"/>
    </row>
    <row r="443" spans="1:10" x14ac:dyDescent="0.25">
      <c r="A443" s="437"/>
      <c r="B443" s="438"/>
      <c r="C443" s="438"/>
      <c r="D443" s="438"/>
      <c r="E443" s="438"/>
      <c r="F443" s="438"/>
      <c r="G443" s="438"/>
      <c r="H443" s="438"/>
      <c r="I443" s="438"/>
      <c r="J443" s="439"/>
    </row>
    <row r="444" spans="1:10" x14ac:dyDescent="0.25">
      <c r="A444" s="437"/>
      <c r="B444" s="438"/>
      <c r="C444" s="438"/>
      <c r="D444" s="438"/>
      <c r="E444" s="438"/>
      <c r="F444" s="438"/>
      <c r="G444" s="438"/>
      <c r="H444" s="438"/>
      <c r="I444" s="438"/>
      <c r="J444" s="439"/>
    </row>
    <row r="445" spans="1:10" x14ac:dyDescent="0.25">
      <c r="A445" s="437"/>
      <c r="B445" s="438"/>
      <c r="C445" s="438"/>
      <c r="D445" s="438"/>
      <c r="E445" s="438"/>
      <c r="F445" s="438"/>
      <c r="G445" s="438"/>
      <c r="H445" s="438"/>
      <c r="I445" s="438"/>
      <c r="J445" s="439"/>
    </row>
    <row r="446" spans="1:10" x14ac:dyDescent="0.25">
      <c r="A446" s="437"/>
      <c r="B446" s="438"/>
      <c r="C446" s="438"/>
      <c r="D446" s="438"/>
      <c r="E446" s="438"/>
      <c r="F446" s="438"/>
      <c r="G446" s="438"/>
      <c r="H446" s="438"/>
      <c r="I446" s="438"/>
      <c r="J446" s="439"/>
    </row>
    <row r="447" spans="1:10" x14ac:dyDescent="0.25">
      <c r="A447" s="437"/>
      <c r="B447" s="438"/>
      <c r="C447" s="438"/>
      <c r="D447" s="438"/>
      <c r="E447" s="438"/>
      <c r="F447" s="438"/>
      <c r="G447" s="438"/>
      <c r="H447" s="438"/>
      <c r="I447" s="438"/>
      <c r="J447" s="439"/>
    </row>
    <row r="448" spans="1:10"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37"/>
      <c r="B454" s="438"/>
      <c r="C454" s="438"/>
      <c r="D454" s="438"/>
      <c r="E454" s="438"/>
      <c r="F454" s="438"/>
      <c r="G454" s="438"/>
      <c r="H454" s="438"/>
      <c r="I454" s="438"/>
      <c r="J454" s="439"/>
    </row>
    <row r="455" spans="1:10" x14ac:dyDescent="0.25">
      <c r="A455" s="437"/>
      <c r="B455" s="438"/>
      <c r="C455" s="438"/>
      <c r="D455" s="438"/>
      <c r="E455" s="438"/>
      <c r="F455" s="438"/>
      <c r="G455" s="438"/>
      <c r="H455" s="438"/>
      <c r="I455" s="438"/>
      <c r="J455" s="439"/>
    </row>
    <row r="456" spans="1:10" x14ac:dyDescent="0.25">
      <c r="A456" s="437"/>
      <c r="B456" s="438"/>
      <c r="C456" s="438"/>
      <c r="D456" s="438"/>
      <c r="E456" s="438"/>
      <c r="F456" s="438"/>
      <c r="G456" s="438"/>
      <c r="H456" s="438"/>
      <c r="I456" s="438"/>
      <c r="J456" s="439"/>
    </row>
    <row r="457" spans="1:10" x14ac:dyDescent="0.25">
      <c r="A457" s="437"/>
      <c r="B457" s="438"/>
      <c r="C457" s="438"/>
      <c r="D457" s="438"/>
      <c r="E457" s="438"/>
      <c r="F457" s="438"/>
      <c r="G457" s="438"/>
      <c r="H457" s="438"/>
      <c r="I457" s="438"/>
      <c r="J457" s="439"/>
    </row>
    <row r="458" spans="1:10" x14ac:dyDescent="0.25">
      <c r="A458" s="437"/>
      <c r="B458" s="438"/>
      <c r="C458" s="438"/>
      <c r="D458" s="438"/>
      <c r="E458" s="438"/>
      <c r="F458" s="438"/>
      <c r="G458" s="438"/>
      <c r="H458" s="438"/>
      <c r="I458" s="438"/>
      <c r="J458" s="439"/>
    </row>
    <row r="459" spans="1:10" x14ac:dyDescent="0.25">
      <c r="A459" s="437"/>
      <c r="B459" s="438"/>
      <c r="C459" s="438"/>
      <c r="D459" s="438"/>
      <c r="E459" s="438"/>
      <c r="F459" s="438"/>
      <c r="G459" s="438"/>
      <c r="H459" s="438"/>
      <c r="I459" s="438"/>
      <c r="J459" s="439"/>
    </row>
    <row r="460" spans="1:10" x14ac:dyDescent="0.25">
      <c r="A460" s="440"/>
      <c r="B460" s="441"/>
      <c r="C460" s="441"/>
      <c r="D460" s="441"/>
      <c r="E460" s="441"/>
      <c r="F460" s="441"/>
      <c r="G460" s="441"/>
      <c r="H460" s="441"/>
      <c r="I460" s="441"/>
      <c r="J460" s="442"/>
    </row>
    <row r="462" spans="1:10" ht="15.6" x14ac:dyDescent="0.3">
      <c r="A462" s="376" t="s">
        <v>848</v>
      </c>
      <c r="B462" s="377"/>
      <c r="C462" s="377"/>
      <c r="D462" s="377"/>
      <c r="E462" s="377"/>
      <c r="F462" s="377"/>
      <c r="G462" s="377"/>
      <c r="H462" s="374" t="str">
        <f>'CONTACT INFORMATION'!$A$24</f>
        <v>El Dorado</v>
      </c>
      <c r="I462" s="374"/>
      <c r="J462" s="375"/>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0" x14ac:dyDescent="0.25">
      <c r="A465" s="469" t="s">
        <v>854</v>
      </c>
      <c r="B465" s="470"/>
      <c r="C465" s="470"/>
      <c r="D465" s="471"/>
      <c r="E465" s="472"/>
      <c r="F465" s="473"/>
      <c r="G465" s="473"/>
      <c r="H465" s="473"/>
      <c r="I465" s="473"/>
      <c r="J465" s="474"/>
    </row>
    <row r="466" spans="1:10" x14ac:dyDescent="0.25">
      <c r="A466" s="478" t="s">
        <v>853</v>
      </c>
      <c r="B466" s="479"/>
      <c r="C466" s="479"/>
      <c r="D466" s="480"/>
      <c r="E466" s="475"/>
      <c r="F466" s="476"/>
      <c r="G466" s="476"/>
      <c r="H466" s="476"/>
      <c r="I466" s="476"/>
      <c r="J466" s="477"/>
    </row>
    <row r="467" spans="1:10" x14ac:dyDescent="0.25">
      <c r="A467" s="481" t="s">
        <v>808</v>
      </c>
      <c r="B467" s="482"/>
      <c r="C467" s="482"/>
      <c r="D467" s="483"/>
      <c r="E467" s="484"/>
      <c r="F467" s="485"/>
      <c r="G467" s="485"/>
      <c r="H467" s="485"/>
      <c r="I467" s="485"/>
      <c r="J467" s="486"/>
    </row>
    <row r="468" spans="1:10" ht="27" customHeight="1" x14ac:dyDescent="0.25">
      <c r="A468" s="157"/>
      <c r="B468" s="208"/>
      <c r="C468" s="208"/>
      <c r="D468" s="208"/>
      <c r="E468" s="487" t="s">
        <v>535</v>
      </c>
      <c r="F468" s="488"/>
      <c r="G468" s="487" t="s">
        <v>533</v>
      </c>
      <c r="H468" s="488"/>
      <c r="I468" s="489" t="s">
        <v>849</v>
      </c>
      <c r="J468" s="490"/>
    </row>
    <row r="469" spans="1:10" x14ac:dyDescent="0.25">
      <c r="A469" s="455" t="s">
        <v>527</v>
      </c>
      <c r="B469" s="456"/>
      <c r="C469" s="456"/>
      <c r="D469" s="457"/>
      <c r="E469" s="464"/>
      <c r="F469" s="464"/>
      <c r="G469" s="464"/>
      <c r="H469" s="464"/>
      <c r="I469" s="465"/>
      <c r="J469" s="465"/>
    </row>
    <row r="470" spans="1:10" x14ac:dyDescent="0.25">
      <c r="A470" s="460" t="s">
        <v>528</v>
      </c>
      <c r="B470" s="461"/>
      <c r="C470" s="461"/>
      <c r="D470" s="462"/>
      <c r="E470" s="446"/>
      <c r="F470" s="446"/>
      <c r="G470" s="447"/>
      <c r="H470" s="447"/>
      <c r="I470" s="463"/>
      <c r="J470" s="463"/>
    </row>
    <row r="471" spans="1:10" x14ac:dyDescent="0.25">
      <c r="A471" s="455" t="s">
        <v>529</v>
      </c>
      <c r="B471" s="456"/>
      <c r="C471" s="456"/>
      <c r="D471" s="457"/>
      <c r="E471" s="464"/>
      <c r="F471" s="464"/>
      <c r="G471" s="464"/>
      <c r="H471" s="464"/>
      <c r="I471" s="465"/>
      <c r="J471" s="465"/>
    </row>
    <row r="472" spans="1:10" x14ac:dyDescent="0.25">
      <c r="A472" s="460" t="s">
        <v>530</v>
      </c>
      <c r="B472" s="461"/>
      <c r="C472" s="461"/>
      <c r="D472" s="462"/>
      <c r="E472" s="446"/>
      <c r="F472" s="446"/>
      <c r="G472" s="447"/>
      <c r="H472" s="447"/>
      <c r="I472" s="463"/>
      <c r="J472" s="463"/>
    </row>
    <row r="473" spans="1:10" x14ac:dyDescent="0.25">
      <c r="A473" s="455" t="s">
        <v>531</v>
      </c>
      <c r="B473" s="456"/>
      <c r="C473" s="456"/>
      <c r="D473" s="457"/>
      <c r="E473" s="464"/>
      <c r="F473" s="464"/>
      <c r="G473" s="464"/>
      <c r="H473" s="464"/>
      <c r="I473" s="465"/>
      <c r="J473" s="465"/>
    </row>
    <row r="474" spans="1:10" x14ac:dyDescent="0.25">
      <c r="A474" s="460" t="s">
        <v>532</v>
      </c>
      <c r="B474" s="461"/>
      <c r="C474" s="461"/>
      <c r="D474" s="462"/>
      <c r="E474" s="446"/>
      <c r="F474" s="446"/>
      <c r="G474" s="447"/>
      <c r="H474" s="447"/>
      <c r="I474" s="463"/>
      <c r="J474" s="463"/>
    </row>
    <row r="475" spans="1:10" x14ac:dyDescent="0.25">
      <c r="A475" s="455" t="s">
        <v>537</v>
      </c>
      <c r="B475" s="456"/>
      <c r="C475" s="456"/>
      <c r="D475" s="457"/>
      <c r="E475" s="458"/>
      <c r="F475" s="458"/>
      <c r="G475" s="458"/>
      <c r="H475" s="458"/>
      <c r="I475" s="459"/>
      <c r="J475" s="459"/>
    </row>
    <row r="476" spans="1:10" x14ac:dyDescent="0.25">
      <c r="A476" s="443"/>
      <c r="B476" s="444"/>
      <c r="C476" s="444"/>
      <c r="D476" s="445"/>
      <c r="E476" s="446"/>
      <c r="F476" s="446"/>
      <c r="G476" s="447"/>
      <c r="H476" s="447"/>
      <c r="I476" s="447"/>
      <c r="J476" s="447"/>
    </row>
    <row r="477" spans="1:10" x14ac:dyDescent="0.25">
      <c r="A477" s="443"/>
      <c r="B477" s="444"/>
      <c r="C477" s="444"/>
      <c r="D477" s="445"/>
      <c r="E477" s="446"/>
      <c r="F477" s="446"/>
      <c r="G477" s="447"/>
      <c r="H477" s="447"/>
      <c r="I477" s="447"/>
      <c r="J477" s="447"/>
    </row>
    <row r="478" spans="1:10" x14ac:dyDescent="0.25">
      <c r="A478" s="443"/>
      <c r="B478" s="444"/>
      <c r="C478" s="444"/>
      <c r="D478" s="445"/>
      <c r="E478" s="446"/>
      <c r="F478" s="446"/>
      <c r="G478" s="447"/>
      <c r="H478" s="447"/>
      <c r="I478" s="447"/>
      <c r="J478" s="447"/>
    </row>
    <row r="479" spans="1:10" x14ac:dyDescent="0.25">
      <c r="A479" s="448" t="s">
        <v>534</v>
      </c>
      <c r="B479" s="449"/>
      <c r="C479" s="449"/>
      <c r="D479" s="450"/>
      <c r="E479" s="451">
        <f>SUM(E469:E478)</f>
        <v>0</v>
      </c>
      <c r="F479" s="451"/>
      <c r="G479" s="451">
        <f>SUM(G469:G478)</f>
        <v>0</v>
      </c>
      <c r="H479" s="451"/>
      <c r="I479" s="451">
        <f>SUM(I469:I478)</f>
        <v>0</v>
      </c>
      <c r="J479" s="451"/>
    </row>
    <row r="480" spans="1:10" x14ac:dyDescent="0.25">
      <c r="A480" s="452" t="s">
        <v>861</v>
      </c>
      <c r="B480" s="453"/>
      <c r="C480" s="453"/>
      <c r="D480" s="453"/>
      <c r="E480" s="453"/>
      <c r="F480" s="453"/>
      <c r="G480" s="453"/>
      <c r="H480" s="453"/>
      <c r="I480" s="453"/>
      <c r="J480" s="454"/>
    </row>
    <row r="481" spans="1:10" x14ac:dyDescent="0.25">
      <c r="A481" s="429" t="s">
        <v>862</v>
      </c>
      <c r="B481" s="430"/>
      <c r="C481" s="430"/>
      <c r="D481" s="430"/>
      <c r="E481" s="430"/>
      <c r="F481" s="430"/>
      <c r="G481" s="430"/>
      <c r="H481" s="430"/>
      <c r="I481" s="430"/>
      <c r="J481" s="431"/>
    </row>
    <row r="482" spans="1:10" x14ac:dyDescent="0.25">
      <c r="A482" s="429" t="s">
        <v>863</v>
      </c>
      <c r="B482" s="430"/>
      <c r="C482" s="430"/>
      <c r="D482" s="430"/>
      <c r="E482" s="430"/>
      <c r="F482" s="430"/>
      <c r="G482" s="430"/>
      <c r="H482" s="430"/>
      <c r="I482" s="430"/>
      <c r="J482" s="431"/>
    </row>
    <row r="483" spans="1:10" x14ac:dyDescent="0.25">
      <c r="A483" s="432" t="s">
        <v>864</v>
      </c>
      <c r="B483" s="433"/>
      <c r="C483" s="433"/>
      <c r="D483" s="433"/>
      <c r="E483" s="433"/>
      <c r="F483" s="433"/>
      <c r="G483" s="433"/>
      <c r="H483" s="433"/>
      <c r="I483" s="433"/>
      <c r="J483" s="434"/>
    </row>
    <row r="484" spans="1:10" x14ac:dyDescent="0.25">
      <c r="A484" s="318"/>
      <c r="B484" s="435"/>
      <c r="C484" s="435"/>
      <c r="D484" s="435"/>
      <c r="E484" s="435"/>
      <c r="F484" s="435"/>
      <c r="G484" s="435"/>
      <c r="H484" s="435"/>
      <c r="I484" s="435"/>
      <c r="J484" s="436"/>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37"/>
      <c r="B512" s="438"/>
      <c r="C512" s="438"/>
      <c r="D512" s="438"/>
      <c r="E512" s="438"/>
      <c r="F512" s="438"/>
      <c r="G512" s="438"/>
      <c r="H512" s="438"/>
      <c r="I512" s="438"/>
      <c r="J512" s="439"/>
    </row>
    <row r="513" spans="1:10" x14ac:dyDescent="0.25">
      <c r="A513" s="437"/>
      <c r="B513" s="438"/>
      <c r="C513" s="438"/>
      <c r="D513" s="438"/>
      <c r="E513" s="438"/>
      <c r="F513" s="438"/>
      <c r="G513" s="438"/>
      <c r="H513" s="438"/>
      <c r="I513" s="438"/>
      <c r="J513" s="439"/>
    </row>
    <row r="514" spans="1:10" x14ac:dyDescent="0.25">
      <c r="A514" s="437"/>
      <c r="B514" s="438"/>
      <c r="C514" s="438"/>
      <c r="D514" s="438"/>
      <c r="E514" s="438"/>
      <c r="F514" s="438"/>
      <c r="G514" s="438"/>
      <c r="H514" s="438"/>
      <c r="I514" s="438"/>
      <c r="J514" s="439"/>
    </row>
    <row r="515" spans="1:10" x14ac:dyDescent="0.25">
      <c r="A515" s="437"/>
      <c r="B515" s="438"/>
      <c r="C515" s="438"/>
      <c r="D515" s="438"/>
      <c r="E515" s="438"/>
      <c r="F515" s="438"/>
      <c r="G515" s="438"/>
      <c r="H515" s="438"/>
      <c r="I515" s="438"/>
      <c r="J515" s="439"/>
    </row>
    <row r="516" spans="1:10" x14ac:dyDescent="0.25">
      <c r="A516" s="437"/>
      <c r="B516" s="438"/>
      <c r="C516" s="438"/>
      <c r="D516" s="438"/>
      <c r="E516" s="438"/>
      <c r="F516" s="438"/>
      <c r="G516" s="438"/>
      <c r="H516" s="438"/>
      <c r="I516" s="438"/>
      <c r="J516" s="439"/>
    </row>
    <row r="517" spans="1:10" x14ac:dyDescent="0.25">
      <c r="A517" s="437"/>
      <c r="B517" s="438"/>
      <c r="C517" s="438"/>
      <c r="D517" s="438"/>
      <c r="E517" s="438"/>
      <c r="F517" s="438"/>
      <c r="G517" s="438"/>
      <c r="H517" s="438"/>
      <c r="I517" s="438"/>
      <c r="J517" s="439"/>
    </row>
    <row r="518" spans="1:10" x14ac:dyDescent="0.25">
      <c r="A518" s="440"/>
      <c r="B518" s="441"/>
      <c r="C518" s="441"/>
      <c r="D518" s="441"/>
      <c r="E518" s="441"/>
      <c r="F518" s="441"/>
      <c r="G518" s="441"/>
      <c r="H518" s="441"/>
      <c r="I518" s="441"/>
      <c r="J518" s="442"/>
    </row>
    <row r="520" spans="1:10" ht="15.6" x14ac:dyDescent="0.3">
      <c r="A520" s="376" t="s">
        <v>848</v>
      </c>
      <c r="B520" s="377"/>
      <c r="C520" s="377"/>
      <c r="D520" s="377"/>
      <c r="E520" s="377"/>
      <c r="F520" s="377"/>
      <c r="G520" s="377"/>
      <c r="H520" s="374" t="str">
        <f>'CONTACT INFORMATION'!$A$24</f>
        <v>El Dorado</v>
      </c>
      <c r="I520" s="374"/>
      <c r="J520" s="375"/>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9" t="s">
        <v>854</v>
      </c>
      <c r="B523" s="470"/>
      <c r="C523" s="470"/>
      <c r="D523" s="471"/>
      <c r="E523" s="472"/>
      <c r="F523" s="473"/>
      <c r="G523" s="473"/>
      <c r="H523" s="473"/>
      <c r="I523" s="473"/>
      <c r="J523" s="474"/>
    </row>
    <row r="524" spans="1:10" ht="12.75" customHeight="1" x14ac:dyDescent="0.25">
      <c r="A524" s="478" t="s">
        <v>853</v>
      </c>
      <c r="B524" s="479"/>
      <c r="C524" s="479"/>
      <c r="D524" s="480"/>
      <c r="E524" s="475"/>
      <c r="F524" s="476"/>
      <c r="G524" s="476"/>
      <c r="H524" s="476"/>
      <c r="I524" s="476"/>
      <c r="J524" s="477"/>
    </row>
    <row r="525" spans="1:10" x14ac:dyDescent="0.25">
      <c r="A525" s="481" t="s">
        <v>808</v>
      </c>
      <c r="B525" s="482"/>
      <c r="C525" s="482"/>
      <c r="D525" s="483"/>
      <c r="E525" s="484"/>
      <c r="F525" s="485"/>
      <c r="G525" s="485"/>
      <c r="H525" s="485"/>
      <c r="I525" s="485"/>
      <c r="J525" s="486"/>
    </row>
    <row r="526" spans="1:10" ht="27" customHeight="1" x14ac:dyDescent="0.25">
      <c r="A526" s="157"/>
      <c r="B526" s="208"/>
      <c r="C526" s="208"/>
      <c r="D526" s="208"/>
      <c r="E526" s="487" t="s">
        <v>535</v>
      </c>
      <c r="F526" s="488"/>
      <c r="G526" s="487" t="s">
        <v>533</v>
      </c>
      <c r="H526" s="488"/>
      <c r="I526" s="489" t="s">
        <v>849</v>
      </c>
      <c r="J526" s="490"/>
    </row>
    <row r="527" spans="1:10" x14ac:dyDescent="0.25">
      <c r="A527" s="455" t="s">
        <v>527</v>
      </c>
      <c r="B527" s="456"/>
      <c r="C527" s="456"/>
      <c r="D527" s="457"/>
      <c r="E527" s="464"/>
      <c r="F527" s="464"/>
      <c r="G527" s="464"/>
      <c r="H527" s="464"/>
      <c r="I527" s="465"/>
      <c r="J527" s="465"/>
    </row>
    <row r="528" spans="1:10" x14ac:dyDescent="0.25">
      <c r="A528" s="460" t="s">
        <v>528</v>
      </c>
      <c r="B528" s="461"/>
      <c r="C528" s="461"/>
      <c r="D528" s="462"/>
      <c r="E528" s="446"/>
      <c r="F528" s="446"/>
      <c r="G528" s="447"/>
      <c r="H528" s="447"/>
      <c r="I528" s="463"/>
      <c r="J528" s="463"/>
    </row>
    <row r="529" spans="1:10" x14ac:dyDescent="0.25">
      <c r="A529" s="455" t="s">
        <v>529</v>
      </c>
      <c r="B529" s="456"/>
      <c r="C529" s="456"/>
      <c r="D529" s="457"/>
      <c r="E529" s="464"/>
      <c r="F529" s="464"/>
      <c r="G529" s="464"/>
      <c r="H529" s="464"/>
      <c r="I529" s="465"/>
      <c r="J529" s="465"/>
    </row>
    <row r="530" spans="1:10" x14ac:dyDescent="0.25">
      <c r="A530" s="460" t="s">
        <v>530</v>
      </c>
      <c r="B530" s="461"/>
      <c r="C530" s="461"/>
      <c r="D530" s="462"/>
      <c r="E530" s="446"/>
      <c r="F530" s="446"/>
      <c r="G530" s="447"/>
      <c r="H530" s="447"/>
      <c r="I530" s="463"/>
      <c r="J530" s="463"/>
    </row>
    <row r="531" spans="1:10" x14ac:dyDescent="0.25">
      <c r="A531" s="455" t="s">
        <v>531</v>
      </c>
      <c r="B531" s="456"/>
      <c r="C531" s="456"/>
      <c r="D531" s="457"/>
      <c r="E531" s="464"/>
      <c r="F531" s="464"/>
      <c r="G531" s="464"/>
      <c r="H531" s="464"/>
      <c r="I531" s="465"/>
      <c r="J531" s="465"/>
    </row>
    <row r="532" spans="1:10" x14ac:dyDescent="0.25">
      <c r="A532" s="460" t="s">
        <v>532</v>
      </c>
      <c r="B532" s="461"/>
      <c r="C532" s="461"/>
      <c r="D532" s="462"/>
      <c r="E532" s="446"/>
      <c r="F532" s="446"/>
      <c r="G532" s="447"/>
      <c r="H532" s="447"/>
      <c r="I532" s="463"/>
      <c r="J532" s="463"/>
    </row>
    <row r="533" spans="1:10" x14ac:dyDescent="0.25">
      <c r="A533" s="455" t="s">
        <v>537</v>
      </c>
      <c r="B533" s="456"/>
      <c r="C533" s="456"/>
      <c r="D533" s="457"/>
      <c r="E533" s="458"/>
      <c r="F533" s="458"/>
      <c r="G533" s="458"/>
      <c r="H533" s="458"/>
      <c r="I533" s="459"/>
      <c r="J533" s="459"/>
    </row>
    <row r="534" spans="1:10" x14ac:dyDescent="0.25">
      <c r="A534" s="443"/>
      <c r="B534" s="444"/>
      <c r="C534" s="444"/>
      <c r="D534" s="445"/>
      <c r="E534" s="446"/>
      <c r="F534" s="446"/>
      <c r="G534" s="447"/>
      <c r="H534" s="447"/>
      <c r="I534" s="447"/>
      <c r="J534" s="447"/>
    </row>
    <row r="535" spans="1:10" x14ac:dyDescent="0.25">
      <c r="A535" s="443"/>
      <c r="B535" s="444"/>
      <c r="C535" s="444"/>
      <c r="D535" s="445"/>
      <c r="E535" s="446"/>
      <c r="F535" s="446"/>
      <c r="G535" s="447"/>
      <c r="H535" s="447"/>
      <c r="I535" s="447"/>
      <c r="J535" s="447"/>
    </row>
    <row r="536" spans="1:10" x14ac:dyDescent="0.25">
      <c r="A536" s="443"/>
      <c r="B536" s="444"/>
      <c r="C536" s="444"/>
      <c r="D536" s="445"/>
      <c r="E536" s="446"/>
      <c r="F536" s="446"/>
      <c r="G536" s="447"/>
      <c r="H536" s="447"/>
      <c r="I536" s="447"/>
      <c r="J536" s="447"/>
    </row>
    <row r="537" spans="1:10" x14ac:dyDescent="0.25">
      <c r="A537" s="448" t="s">
        <v>534</v>
      </c>
      <c r="B537" s="449"/>
      <c r="C537" s="449"/>
      <c r="D537" s="450"/>
      <c r="E537" s="451">
        <f>SUM(E527:E536)</f>
        <v>0</v>
      </c>
      <c r="F537" s="451"/>
      <c r="G537" s="451">
        <f>SUM(G527:G536)</f>
        <v>0</v>
      </c>
      <c r="H537" s="451"/>
      <c r="I537" s="451">
        <f>SUM(I527:I536)</f>
        <v>0</v>
      </c>
      <c r="J537" s="451"/>
    </row>
    <row r="538" spans="1:10" ht="12.75" customHeight="1" x14ac:dyDescent="0.25">
      <c r="A538" s="452" t="s">
        <v>861</v>
      </c>
      <c r="B538" s="453"/>
      <c r="C538" s="453"/>
      <c r="D538" s="453"/>
      <c r="E538" s="453"/>
      <c r="F538" s="453"/>
      <c r="G538" s="453"/>
      <c r="H538" s="453"/>
      <c r="I538" s="453"/>
      <c r="J538" s="454"/>
    </row>
    <row r="539" spans="1:10" ht="12.75" customHeight="1" x14ac:dyDescent="0.25">
      <c r="A539" s="429" t="s">
        <v>862</v>
      </c>
      <c r="B539" s="430"/>
      <c r="C539" s="430"/>
      <c r="D539" s="430"/>
      <c r="E539" s="430"/>
      <c r="F539" s="430"/>
      <c r="G539" s="430"/>
      <c r="H539" s="430"/>
      <c r="I539" s="430"/>
      <c r="J539" s="431"/>
    </row>
    <row r="540" spans="1:10" ht="12.75" customHeight="1" x14ac:dyDescent="0.25">
      <c r="A540" s="429" t="s">
        <v>863</v>
      </c>
      <c r="B540" s="430"/>
      <c r="C540" s="430"/>
      <c r="D540" s="430"/>
      <c r="E540" s="430"/>
      <c r="F540" s="430"/>
      <c r="G540" s="430"/>
      <c r="H540" s="430"/>
      <c r="I540" s="430"/>
      <c r="J540" s="431"/>
    </row>
    <row r="541" spans="1:10" ht="12.75" customHeight="1" x14ac:dyDescent="0.25">
      <c r="A541" s="432" t="s">
        <v>864</v>
      </c>
      <c r="B541" s="433"/>
      <c r="C541" s="433"/>
      <c r="D541" s="433"/>
      <c r="E541" s="433"/>
      <c r="F541" s="433"/>
      <c r="G541" s="433"/>
      <c r="H541" s="433"/>
      <c r="I541" s="433"/>
      <c r="J541" s="434"/>
    </row>
    <row r="542" spans="1:10" x14ac:dyDescent="0.25">
      <c r="A542" s="318"/>
      <c r="B542" s="435"/>
      <c r="C542" s="435"/>
      <c r="D542" s="435"/>
      <c r="E542" s="435"/>
      <c r="F542" s="435"/>
      <c r="G542" s="435"/>
      <c r="H542" s="435"/>
      <c r="I542" s="435"/>
      <c r="J542" s="436"/>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37"/>
      <c r="B570" s="438"/>
      <c r="C570" s="438"/>
      <c r="D570" s="438"/>
      <c r="E570" s="438"/>
      <c r="F570" s="438"/>
      <c r="G570" s="438"/>
      <c r="H570" s="438"/>
      <c r="I570" s="438"/>
      <c r="J570" s="439"/>
    </row>
    <row r="571" spans="1:10" x14ac:dyDescent="0.25">
      <c r="A571" s="437"/>
      <c r="B571" s="438"/>
      <c r="C571" s="438"/>
      <c r="D571" s="438"/>
      <c r="E571" s="438"/>
      <c r="F571" s="438"/>
      <c r="G571" s="438"/>
      <c r="H571" s="438"/>
      <c r="I571" s="438"/>
      <c r="J571" s="439"/>
    </row>
    <row r="572" spans="1:10" x14ac:dyDescent="0.25">
      <c r="A572" s="437"/>
      <c r="B572" s="438"/>
      <c r="C572" s="438"/>
      <c r="D572" s="438"/>
      <c r="E572" s="438"/>
      <c r="F572" s="438"/>
      <c r="G572" s="438"/>
      <c r="H572" s="438"/>
      <c r="I572" s="438"/>
      <c r="J572" s="439"/>
    </row>
    <row r="573" spans="1:10" x14ac:dyDescent="0.25">
      <c r="A573" s="437"/>
      <c r="B573" s="438"/>
      <c r="C573" s="438"/>
      <c r="D573" s="438"/>
      <c r="E573" s="438"/>
      <c r="F573" s="438"/>
      <c r="G573" s="438"/>
      <c r="H573" s="438"/>
      <c r="I573" s="438"/>
      <c r="J573" s="439"/>
    </row>
    <row r="574" spans="1:10" x14ac:dyDescent="0.25">
      <c r="A574" s="437"/>
      <c r="B574" s="438"/>
      <c r="C574" s="438"/>
      <c r="D574" s="438"/>
      <c r="E574" s="438"/>
      <c r="F574" s="438"/>
      <c r="G574" s="438"/>
      <c r="H574" s="438"/>
      <c r="I574" s="438"/>
      <c r="J574" s="439"/>
    </row>
    <row r="575" spans="1:10" x14ac:dyDescent="0.25">
      <c r="A575" s="437"/>
      <c r="B575" s="438"/>
      <c r="C575" s="438"/>
      <c r="D575" s="438"/>
      <c r="E575" s="438"/>
      <c r="F575" s="438"/>
      <c r="G575" s="438"/>
      <c r="H575" s="438"/>
      <c r="I575" s="438"/>
      <c r="J575" s="439"/>
    </row>
    <row r="576" spans="1:10" x14ac:dyDescent="0.25">
      <c r="A576" s="440"/>
      <c r="B576" s="441"/>
      <c r="C576" s="441"/>
      <c r="D576" s="441"/>
      <c r="E576" s="441"/>
      <c r="F576" s="441"/>
      <c r="G576" s="441"/>
      <c r="H576" s="441"/>
      <c r="I576" s="441"/>
      <c r="J576" s="442"/>
    </row>
    <row r="578" spans="1:10" ht="15.6" x14ac:dyDescent="0.3">
      <c r="A578" s="376" t="s">
        <v>848</v>
      </c>
      <c r="B578" s="377"/>
      <c r="C578" s="377"/>
      <c r="D578" s="377"/>
      <c r="E578" s="377"/>
      <c r="F578" s="377"/>
      <c r="G578" s="377"/>
      <c r="H578" s="374" t="str">
        <f>'CONTACT INFORMATION'!$A$24</f>
        <v>El Dorado</v>
      </c>
      <c r="I578" s="374"/>
      <c r="J578" s="375"/>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9" t="s">
        <v>854</v>
      </c>
      <c r="B581" s="470"/>
      <c r="C581" s="470"/>
      <c r="D581" s="471"/>
      <c r="E581" s="472"/>
      <c r="F581" s="473"/>
      <c r="G581" s="473"/>
      <c r="H581" s="473"/>
      <c r="I581" s="473"/>
      <c r="J581" s="474"/>
    </row>
    <row r="582" spans="1:10" ht="12.75" customHeight="1" x14ac:dyDescent="0.25">
      <c r="A582" s="478" t="s">
        <v>853</v>
      </c>
      <c r="B582" s="479"/>
      <c r="C582" s="479"/>
      <c r="D582" s="480"/>
      <c r="E582" s="475"/>
      <c r="F582" s="476"/>
      <c r="G582" s="476"/>
      <c r="H582" s="476"/>
      <c r="I582" s="476"/>
      <c r="J582" s="477"/>
    </row>
    <row r="583" spans="1:10" x14ac:dyDescent="0.25">
      <c r="A583" s="481" t="s">
        <v>808</v>
      </c>
      <c r="B583" s="482"/>
      <c r="C583" s="482"/>
      <c r="D583" s="483"/>
      <c r="E583" s="484"/>
      <c r="F583" s="485"/>
      <c r="G583" s="485"/>
      <c r="H583" s="485"/>
      <c r="I583" s="485"/>
      <c r="J583" s="486"/>
    </row>
    <row r="584" spans="1:10" ht="27" customHeight="1" x14ac:dyDescent="0.25">
      <c r="A584" s="157"/>
      <c r="B584" s="208"/>
      <c r="C584" s="208"/>
      <c r="D584" s="208"/>
      <c r="E584" s="487" t="s">
        <v>535</v>
      </c>
      <c r="F584" s="488"/>
      <c r="G584" s="487" t="s">
        <v>533</v>
      </c>
      <c r="H584" s="488"/>
      <c r="I584" s="489" t="s">
        <v>849</v>
      </c>
      <c r="J584" s="490"/>
    </row>
    <row r="585" spans="1:10" x14ac:dyDescent="0.25">
      <c r="A585" s="455" t="s">
        <v>527</v>
      </c>
      <c r="B585" s="456"/>
      <c r="C585" s="456"/>
      <c r="D585" s="457"/>
      <c r="E585" s="464"/>
      <c r="F585" s="464"/>
      <c r="G585" s="464"/>
      <c r="H585" s="464"/>
      <c r="I585" s="465"/>
      <c r="J585" s="465"/>
    </row>
    <row r="586" spans="1:10" x14ac:dyDescent="0.25">
      <c r="A586" s="460" t="s">
        <v>528</v>
      </c>
      <c r="B586" s="461"/>
      <c r="C586" s="461"/>
      <c r="D586" s="462"/>
      <c r="E586" s="446"/>
      <c r="F586" s="446"/>
      <c r="G586" s="447"/>
      <c r="H586" s="447"/>
      <c r="I586" s="463"/>
      <c r="J586" s="463"/>
    </row>
    <row r="587" spans="1:10" x14ac:dyDescent="0.25">
      <c r="A587" s="455" t="s">
        <v>529</v>
      </c>
      <c r="B587" s="456"/>
      <c r="C587" s="456"/>
      <c r="D587" s="457"/>
      <c r="E587" s="464"/>
      <c r="F587" s="464"/>
      <c r="G587" s="464"/>
      <c r="H587" s="464"/>
      <c r="I587" s="465"/>
      <c r="J587" s="465"/>
    </row>
    <row r="588" spans="1:10" x14ac:dyDescent="0.25">
      <c r="A588" s="460" t="s">
        <v>530</v>
      </c>
      <c r="B588" s="461"/>
      <c r="C588" s="461"/>
      <c r="D588" s="462"/>
      <c r="E588" s="446"/>
      <c r="F588" s="446"/>
      <c r="G588" s="447"/>
      <c r="H588" s="447"/>
      <c r="I588" s="463"/>
      <c r="J588" s="463"/>
    </row>
    <row r="589" spans="1:10" x14ac:dyDescent="0.25">
      <c r="A589" s="455" t="s">
        <v>531</v>
      </c>
      <c r="B589" s="456"/>
      <c r="C589" s="456"/>
      <c r="D589" s="457"/>
      <c r="E589" s="464"/>
      <c r="F589" s="464"/>
      <c r="G589" s="464"/>
      <c r="H589" s="464"/>
      <c r="I589" s="465"/>
      <c r="J589" s="465"/>
    </row>
    <row r="590" spans="1:10" x14ac:dyDescent="0.25">
      <c r="A590" s="460" t="s">
        <v>532</v>
      </c>
      <c r="B590" s="461"/>
      <c r="C590" s="461"/>
      <c r="D590" s="462"/>
      <c r="E590" s="446"/>
      <c r="F590" s="446"/>
      <c r="G590" s="447"/>
      <c r="H590" s="447"/>
      <c r="I590" s="463"/>
      <c r="J590" s="463"/>
    </row>
    <row r="591" spans="1:10" x14ac:dyDescent="0.25">
      <c r="A591" s="455" t="s">
        <v>537</v>
      </c>
      <c r="B591" s="456"/>
      <c r="C591" s="456"/>
      <c r="D591" s="457"/>
      <c r="E591" s="458"/>
      <c r="F591" s="458"/>
      <c r="G591" s="458"/>
      <c r="H591" s="458"/>
      <c r="I591" s="459"/>
      <c r="J591" s="459"/>
    </row>
    <row r="592" spans="1:10" x14ac:dyDescent="0.25">
      <c r="A592" s="443"/>
      <c r="B592" s="444"/>
      <c r="C592" s="444"/>
      <c r="D592" s="445"/>
      <c r="E592" s="446"/>
      <c r="F592" s="446"/>
      <c r="G592" s="447"/>
      <c r="H592" s="447"/>
      <c r="I592" s="447"/>
      <c r="J592" s="447"/>
    </row>
    <row r="593" spans="1:10" x14ac:dyDescent="0.25">
      <c r="A593" s="443"/>
      <c r="B593" s="444"/>
      <c r="C593" s="444"/>
      <c r="D593" s="445"/>
      <c r="E593" s="446"/>
      <c r="F593" s="446"/>
      <c r="G593" s="447"/>
      <c r="H593" s="447"/>
      <c r="I593" s="447"/>
      <c r="J593" s="447"/>
    </row>
    <row r="594" spans="1:10" x14ac:dyDescent="0.25">
      <c r="A594" s="443"/>
      <c r="B594" s="444"/>
      <c r="C594" s="444"/>
      <c r="D594" s="445"/>
      <c r="E594" s="446"/>
      <c r="F594" s="446"/>
      <c r="G594" s="447"/>
      <c r="H594" s="447"/>
      <c r="I594" s="447"/>
      <c r="J594" s="447"/>
    </row>
    <row r="595" spans="1:10" x14ac:dyDescent="0.25">
      <c r="A595" s="448" t="s">
        <v>534</v>
      </c>
      <c r="B595" s="449"/>
      <c r="C595" s="449"/>
      <c r="D595" s="450"/>
      <c r="E595" s="451">
        <f>SUM(E585:E594)</f>
        <v>0</v>
      </c>
      <c r="F595" s="451"/>
      <c r="G595" s="451">
        <f>SUM(G585:G594)</f>
        <v>0</v>
      </c>
      <c r="H595" s="451"/>
      <c r="I595" s="451">
        <f>SUM(I585:I594)</f>
        <v>0</v>
      </c>
      <c r="J595" s="451"/>
    </row>
    <row r="596" spans="1:10" ht="12.75" customHeight="1" x14ac:dyDescent="0.25">
      <c r="A596" s="452" t="s">
        <v>861</v>
      </c>
      <c r="B596" s="453"/>
      <c r="C596" s="453"/>
      <c r="D596" s="453"/>
      <c r="E596" s="453"/>
      <c r="F596" s="453"/>
      <c r="G596" s="453"/>
      <c r="H596" s="453"/>
      <c r="I596" s="453"/>
      <c r="J596" s="454"/>
    </row>
    <row r="597" spans="1:10" ht="12.75" customHeight="1" x14ac:dyDescent="0.25">
      <c r="A597" s="429" t="s">
        <v>862</v>
      </c>
      <c r="B597" s="430"/>
      <c r="C597" s="430"/>
      <c r="D597" s="430"/>
      <c r="E597" s="430"/>
      <c r="F597" s="430"/>
      <c r="G597" s="430"/>
      <c r="H597" s="430"/>
      <c r="I597" s="430"/>
      <c r="J597" s="431"/>
    </row>
    <row r="598" spans="1:10" ht="12.75" customHeight="1" x14ac:dyDescent="0.25">
      <c r="A598" s="429" t="s">
        <v>863</v>
      </c>
      <c r="B598" s="430"/>
      <c r="C598" s="430"/>
      <c r="D598" s="430"/>
      <c r="E598" s="430"/>
      <c r="F598" s="430"/>
      <c r="G598" s="430"/>
      <c r="H598" s="430"/>
      <c r="I598" s="430"/>
      <c r="J598" s="431"/>
    </row>
    <row r="599" spans="1:10" ht="12.75" customHeight="1" x14ac:dyDescent="0.25">
      <c r="A599" s="432" t="s">
        <v>864</v>
      </c>
      <c r="B599" s="433"/>
      <c r="C599" s="433"/>
      <c r="D599" s="433"/>
      <c r="E599" s="433"/>
      <c r="F599" s="433"/>
      <c r="G599" s="433"/>
      <c r="H599" s="433"/>
      <c r="I599" s="433"/>
      <c r="J599" s="434"/>
    </row>
    <row r="600" spans="1:10" x14ac:dyDescent="0.25">
      <c r="A600" s="318"/>
      <c r="B600" s="435"/>
      <c r="C600" s="435"/>
      <c r="D600" s="435"/>
      <c r="E600" s="435"/>
      <c r="F600" s="435"/>
      <c r="G600" s="435"/>
      <c r="H600" s="435"/>
      <c r="I600" s="435"/>
      <c r="J600" s="436"/>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37"/>
      <c r="B628" s="438"/>
      <c r="C628" s="438"/>
      <c r="D628" s="438"/>
      <c r="E628" s="438"/>
      <c r="F628" s="438"/>
      <c r="G628" s="438"/>
      <c r="H628" s="438"/>
      <c r="I628" s="438"/>
      <c r="J628" s="439"/>
    </row>
    <row r="629" spans="1:10" x14ac:dyDescent="0.25">
      <c r="A629" s="437"/>
      <c r="B629" s="438"/>
      <c r="C629" s="438"/>
      <c r="D629" s="438"/>
      <c r="E629" s="438"/>
      <c r="F629" s="438"/>
      <c r="G629" s="438"/>
      <c r="H629" s="438"/>
      <c r="I629" s="438"/>
      <c r="J629" s="439"/>
    </row>
    <row r="630" spans="1:10" x14ac:dyDescent="0.25">
      <c r="A630" s="437"/>
      <c r="B630" s="438"/>
      <c r="C630" s="438"/>
      <c r="D630" s="438"/>
      <c r="E630" s="438"/>
      <c r="F630" s="438"/>
      <c r="G630" s="438"/>
      <c r="H630" s="438"/>
      <c r="I630" s="438"/>
      <c r="J630" s="439"/>
    </row>
    <row r="631" spans="1:10" x14ac:dyDescent="0.25">
      <c r="A631" s="437"/>
      <c r="B631" s="438"/>
      <c r="C631" s="438"/>
      <c r="D631" s="438"/>
      <c r="E631" s="438"/>
      <c r="F631" s="438"/>
      <c r="G631" s="438"/>
      <c r="H631" s="438"/>
      <c r="I631" s="438"/>
      <c r="J631" s="439"/>
    </row>
    <row r="632" spans="1:10" x14ac:dyDescent="0.25">
      <c r="A632" s="437"/>
      <c r="B632" s="438"/>
      <c r="C632" s="438"/>
      <c r="D632" s="438"/>
      <c r="E632" s="438"/>
      <c r="F632" s="438"/>
      <c r="G632" s="438"/>
      <c r="H632" s="438"/>
      <c r="I632" s="438"/>
      <c r="J632" s="439"/>
    </row>
    <row r="633" spans="1:10" x14ac:dyDescent="0.25">
      <c r="A633" s="437"/>
      <c r="B633" s="438"/>
      <c r="C633" s="438"/>
      <c r="D633" s="438"/>
      <c r="E633" s="438"/>
      <c r="F633" s="438"/>
      <c r="G633" s="438"/>
      <c r="H633" s="438"/>
      <c r="I633" s="438"/>
      <c r="J633" s="439"/>
    </row>
    <row r="634" spans="1:10" x14ac:dyDescent="0.25">
      <c r="A634" s="440"/>
      <c r="B634" s="441"/>
      <c r="C634" s="441"/>
      <c r="D634" s="441"/>
      <c r="E634" s="441"/>
      <c r="F634" s="441"/>
      <c r="G634" s="441"/>
      <c r="H634" s="441"/>
      <c r="I634" s="441"/>
      <c r="J634" s="442"/>
    </row>
    <row r="636" spans="1:10" ht="15.6" x14ac:dyDescent="0.3">
      <c r="A636" s="376" t="s">
        <v>848</v>
      </c>
      <c r="B636" s="377"/>
      <c r="C636" s="377"/>
      <c r="D636" s="377"/>
      <c r="E636" s="377"/>
      <c r="F636" s="377"/>
      <c r="G636" s="377"/>
      <c r="H636" s="374" t="str">
        <f>'CONTACT INFORMATION'!$A$24</f>
        <v>El Dorado</v>
      </c>
      <c r="I636" s="374"/>
      <c r="J636" s="375"/>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9" t="s">
        <v>854</v>
      </c>
      <c r="B639" s="470"/>
      <c r="C639" s="470"/>
      <c r="D639" s="471"/>
      <c r="E639" s="472"/>
      <c r="F639" s="473"/>
      <c r="G639" s="473"/>
      <c r="H639" s="473"/>
      <c r="I639" s="473"/>
      <c r="J639" s="474"/>
    </row>
    <row r="640" spans="1:10" x14ac:dyDescent="0.25">
      <c r="A640" s="478" t="s">
        <v>853</v>
      </c>
      <c r="B640" s="479"/>
      <c r="C640" s="479"/>
      <c r="D640" s="480"/>
      <c r="E640" s="475"/>
      <c r="F640" s="476"/>
      <c r="G640" s="476"/>
      <c r="H640" s="476"/>
      <c r="I640" s="476"/>
      <c r="J640" s="477"/>
    </row>
    <row r="641" spans="1:10" x14ac:dyDescent="0.25">
      <c r="A641" s="481" t="s">
        <v>808</v>
      </c>
      <c r="B641" s="482"/>
      <c r="C641" s="482"/>
      <c r="D641" s="483"/>
      <c r="E641" s="484"/>
      <c r="F641" s="485"/>
      <c r="G641" s="485"/>
      <c r="H641" s="485"/>
      <c r="I641" s="485"/>
      <c r="J641" s="486"/>
    </row>
    <row r="642" spans="1:10" ht="27" customHeight="1" x14ac:dyDescent="0.25">
      <c r="A642" s="157"/>
      <c r="B642" s="208"/>
      <c r="C642" s="208"/>
      <c r="D642" s="208"/>
      <c r="E642" s="487" t="s">
        <v>535</v>
      </c>
      <c r="F642" s="488"/>
      <c r="G642" s="487" t="s">
        <v>533</v>
      </c>
      <c r="H642" s="488"/>
      <c r="I642" s="489" t="s">
        <v>849</v>
      </c>
      <c r="J642" s="490"/>
    </row>
    <row r="643" spans="1:10" x14ac:dyDescent="0.25">
      <c r="A643" s="455" t="s">
        <v>527</v>
      </c>
      <c r="B643" s="456"/>
      <c r="C643" s="456"/>
      <c r="D643" s="457"/>
      <c r="E643" s="464"/>
      <c r="F643" s="464"/>
      <c r="G643" s="464"/>
      <c r="H643" s="464"/>
      <c r="I643" s="465"/>
      <c r="J643" s="465"/>
    </row>
    <row r="644" spans="1:10" x14ac:dyDescent="0.25">
      <c r="A644" s="460" t="s">
        <v>528</v>
      </c>
      <c r="B644" s="461"/>
      <c r="C644" s="461"/>
      <c r="D644" s="462"/>
      <c r="E644" s="446"/>
      <c r="F644" s="446"/>
      <c r="G644" s="447"/>
      <c r="H644" s="447"/>
      <c r="I644" s="463"/>
      <c r="J644" s="463"/>
    </row>
    <row r="645" spans="1:10" x14ac:dyDescent="0.25">
      <c r="A645" s="455" t="s">
        <v>529</v>
      </c>
      <c r="B645" s="456"/>
      <c r="C645" s="456"/>
      <c r="D645" s="457"/>
      <c r="E645" s="464"/>
      <c r="F645" s="464"/>
      <c r="G645" s="464"/>
      <c r="H645" s="464"/>
      <c r="I645" s="465"/>
      <c r="J645" s="465"/>
    </row>
    <row r="646" spans="1:10" x14ac:dyDescent="0.25">
      <c r="A646" s="460" t="s">
        <v>530</v>
      </c>
      <c r="B646" s="461"/>
      <c r="C646" s="461"/>
      <c r="D646" s="462"/>
      <c r="E646" s="446"/>
      <c r="F646" s="446"/>
      <c r="G646" s="447"/>
      <c r="H646" s="447"/>
      <c r="I646" s="463"/>
      <c r="J646" s="463"/>
    </row>
    <row r="647" spans="1:10" x14ac:dyDescent="0.25">
      <c r="A647" s="455" t="s">
        <v>531</v>
      </c>
      <c r="B647" s="456"/>
      <c r="C647" s="456"/>
      <c r="D647" s="457"/>
      <c r="E647" s="464"/>
      <c r="F647" s="464"/>
      <c r="G647" s="464"/>
      <c r="H647" s="464"/>
      <c r="I647" s="465"/>
      <c r="J647" s="465"/>
    </row>
    <row r="648" spans="1:10" x14ac:dyDescent="0.25">
      <c r="A648" s="460" t="s">
        <v>532</v>
      </c>
      <c r="B648" s="461"/>
      <c r="C648" s="461"/>
      <c r="D648" s="462"/>
      <c r="E648" s="446"/>
      <c r="F648" s="446"/>
      <c r="G648" s="447"/>
      <c r="H648" s="447"/>
      <c r="I648" s="463"/>
      <c r="J648" s="463"/>
    </row>
    <row r="649" spans="1:10" x14ac:dyDescent="0.25">
      <c r="A649" s="455" t="s">
        <v>537</v>
      </c>
      <c r="B649" s="456"/>
      <c r="C649" s="456"/>
      <c r="D649" s="457"/>
      <c r="E649" s="458"/>
      <c r="F649" s="458"/>
      <c r="G649" s="458"/>
      <c r="H649" s="458"/>
      <c r="I649" s="459"/>
      <c r="J649" s="459"/>
    </row>
    <row r="650" spans="1:10" x14ac:dyDescent="0.25">
      <c r="A650" s="443"/>
      <c r="B650" s="444"/>
      <c r="C650" s="444"/>
      <c r="D650" s="445"/>
      <c r="E650" s="446"/>
      <c r="F650" s="446"/>
      <c r="G650" s="447"/>
      <c r="H650" s="447"/>
      <c r="I650" s="447"/>
      <c r="J650" s="447"/>
    </row>
    <row r="651" spans="1:10" x14ac:dyDescent="0.25">
      <c r="A651" s="443"/>
      <c r="B651" s="444"/>
      <c r="C651" s="444"/>
      <c r="D651" s="445"/>
      <c r="E651" s="446"/>
      <c r="F651" s="446"/>
      <c r="G651" s="447"/>
      <c r="H651" s="447"/>
      <c r="I651" s="447"/>
      <c r="J651" s="447"/>
    </row>
    <row r="652" spans="1:10" x14ac:dyDescent="0.25">
      <c r="A652" s="443"/>
      <c r="B652" s="444"/>
      <c r="C652" s="444"/>
      <c r="D652" s="445"/>
      <c r="E652" s="446"/>
      <c r="F652" s="446"/>
      <c r="G652" s="447"/>
      <c r="H652" s="447"/>
      <c r="I652" s="447"/>
      <c r="J652" s="447"/>
    </row>
    <row r="653" spans="1:10" x14ac:dyDescent="0.25">
      <c r="A653" s="448" t="s">
        <v>534</v>
      </c>
      <c r="B653" s="449"/>
      <c r="C653" s="449"/>
      <c r="D653" s="450"/>
      <c r="E653" s="451">
        <f>SUM(E643:E652)</f>
        <v>0</v>
      </c>
      <c r="F653" s="451"/>
      <c r="G653" s="451">
        <f>SUM(G643:G652)</f>
        <v>0</v>
      </c>
      <c r="H653" s="451"/>
      <c r="I653" s="451">
        <f>SUM(I643:I652)</f>
        <v>0</v>
      </c>
      <c r="J653" s="451"/>
    </row>
    <row r="654" spans="1:10" x14ac:dyDescent="0.25">
      <c r="A654" s="452" t="s">
        <v>861</v>
      </c>
      <c r="B654" s="453"/>
      <c r="C654" s="453"/>
      <c r="D654" s="453"/>
      <c r="E654" s="453"/>
      <c r="F654" s="453"/>
      <c r="G654" s="453"/>
      <c r="H654" s="453"/>
      <c r="I654" s="453"/>
      <c r="J654" s="454"/>
    </row>
    <row r="655" spans="1:10" x14ac:dyDescent="0.25">
      <c r="A655" s="429" t="s">
        <v>862</v>
      </c>
      <c r="B655" s="430"/>
      <c r="C655" s="430"/>
      <c r="D655" s="430"/>
      <c r="E655" s="430"/>
      <c r="F655" s="430"/>
      <c r="G655" s="430"/>
      <c r="H655" s="430"/>
      <c r="I655" s="430"/>
      <c r="J655" s="431"/>
    </row>
    <row r="656" spans="1:10" x14ac:dyDescent="0.25">
      <c r="A656" s="429" t="s">
        <v>863</v>
      </c>
      <c r="B656" s="430"/>
      <c r="C656" s="430"/>
      <c r="D656" s="430"/>
      <c r="E656" s="430"/>
      <c r="F656" s="430"/>
      <c r="G656" s="430"/>
      <c r="H656" s="430"/>
      <c r="I656" s="430"/>
      <c r="J656" s="431"/>
    </row>
    <row r="657" spans="1:10" x14ac:dyDescent="0.25">
      <c r="A657" s="432" t="s">
        <v>864</v>
      </c>
      <c r="B657" s="433"/>
      <c r="C657" s="433"/>
      <c r="D657" s="433"/>
      <c r="E657" s="433"/>
      <c r="F657" s="433"/>
      <c r="G657" s="433"/>
      <c r="H657" s="433"/>
      <c r="I657" s="433"/>
      <c r="J657" s="434"/>
    </row>
    <row r="658" spans="1:10" x14ac:dyDescent="0.25">
      <c r="A658" s="318"/>
      <c r="B658" s="435"/>
      <c r="C658" s="435"/>
      <c r="D658" s="435"/>
      <c r="E658" s="435"/>
      <c r="F658" s="435"/>
      <c r="G658" s="435"/>
      <c r="H658" s="435"/>
      <c r="I658" s="435"/>
      <c r="J658" s="436"/>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37"/>
      <c r="B686" s="438"/>
      <c r="C686" s="438"/>
      <c r="D686" s="438"/>
      <c r="E686" s="438"/>
      <c r="F686" s="438"/>
      <c r="G686" s="438"/>
      <c r="H686" s="438"/>
      <c r="I686" s="438"/>
      <c r="J686" s="439"/>
    </row>
    <row r="687" spans="1:10" x14ac:dyDescent="0.25">
      <c r="A687" s="437"/>
      <c r="B687" s="438"/>
      <c r="C687" s="438"/>
      <c r="D687" s="438"/>
      <c r="E687" s="438"/>
      <c r="F687" s="438"/>
      <c r="G687" s="438"/>
      <c r="H687" s="438"/>
      <c r="I687" s="438"/>
      <c r="J687" s="439"/>
    </row>
    <row r="688" spans="1:10" x14ac:dyDescent="0.25">
      <c r="A688" s="437"/>
      <c r="B688" s="438"/>
      <c r="C688" s="438"/>
      <c r="D688" s="438"/>
      <c r="E688" s="438"/>
      <c r="F688" s="438"/>
      <c r="G688" s="438"/>
      <c r="H688" s="438"/>
      <c r="I688" s="438"/>
      <c r="J688" s="439"/>
    </row>
    <row r="689" spans="1:10" x14ac:dyDescent="0.25">
      <c r="A689" s="437"/>
      <c r="B689" s="438"/>
      <c r="C689" s="438"/>
      <c r="D689" s="438"/>
      <c r="E689" s="438"/>
      <c r="F689" s="438"/>
      <c r="G689" s="438"/>
      <c r="H689" s="438"/>
      <c r="I689" s="438"/>
      <c r="J689" s="439"/>
    </row>
    <row r="690" spans="1:10" x14ac:dyDescent="0.25">
      <c r="A690" s="437"/>
      <c r="B690" s="438"/>
      <c r="C690" s="438"/>
      <c r="D690" s="438"/>
      <c r="E690" s="438"/>
      <c r="F690" s="438"/>
      <c r="G690" s="438"/>
      <c r="H690" s="438"/>
      <c r="I690" s="438"/>
      <c r="J690" s="439"/>
    </row>
    <row r="691" spans="1:10" x14ac:dyDescent="0.25">
      <c r="A691" s="437"/>
      <c r="B691" s="438"/>
      <c r="C691" s="438"/>
      <c r="D691" s="438"/>
      <c r="E691" s="438"/>
      <c r="F691" s="438"/>
      <c r="G691" s="438"/>
      <c r="H691" s="438"/>
      <c r="I691" s="438"/>
      <c r="J691" s="439"/>
    </row>
    <row r="692" spans="1:10" x14ac:dyDescent="0.25">
      <c r="A692" s="440"/>
      <c r="B692" s="441"/>
      <c r="C692" s="441"/>
      <c r="D692" s="441"/>
      <c r="E692" s="441"/>
      <c r="F692" s="441"/>
      <c r="G692" s="441"/>
      <c r="H692" s="441"/>
      <c r="I692" s="441"/>
      <c r="J692" s="442"/>
    </row>
    <row r="694" spans="1:10" ht="15.6" x14ac:dyDescent="0.3">
      <c r="A694" s="376" t="s">
        <v>848</v>
      </c>
      <c r="B694" s="377"/>
      <c r="C694" s="377"/>
      <c r="D694" s="377"/>
      <c r="E694" s="377"/>
      <c r="F694" s="377"/>
      <c r="G694" s="377"/>
      <c r="H694" s="374" t="str">
        <f>'CONTACT INFORMATION'!$A$24</f>
        <v>El Dorado</v>
      </c>
      <c r="I694" s="374"/>
      <c r="J694" s="375"/>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9" t="s">
        <v>854</v>
      </c>
      <c r="B697" s="470"/>
      <c r="C697" s="470"/>
      <c r="D697" s="471"/>
      <c r="E697" s="472"/>
      <c r="F697" s="473"/>
      <c r="G697" s="473"/>
      <c r="H697" s="473"/>
      <c r="I697" s="473"/>
      <c r="J697" s="474"/>
    </row>
    <row r="698" spans="1:10" x14ac:dyDescent="0.25">
      <c r="A698" s="478" t="s">
        <v>853</v>
      </c>
      <c r="B698" s="479"/>
      <c r="C698" s="479"/>
      <c r="D698" s="480"/>
      <c r="E698" s="475"/>
      <c r="F698" s="476"/>
      <c r="G698" s="476"/>
      <c r="H698" s="476"/>
      <c r="I698" s="476"/>
      <c r="J698" s="477"/>
    </row>
    <row r="699" spans="1:10" x14ac:dyDescent="0.25">
      <c r="A699" s="481" t="s">
        <v>808</v>
      </c>
      <c r="B699" s="482"/>
      <c r="C699" s="482"/>
      <c r="D699" s="483"/>
      <c r="E699" s="484"/>
      <c r="F699" s="485"/>
      <c r="G699" s="485"/>
      <c r="H699" s="485"/>
      <c r="I699" s="485"/>
      <c r="J699" s="486"/>
    </row>
    <row r="700" spans="1:10" ht="27" customHeight="1" x14ac:dyDescent="0.25">
      <c r="A700" s="157"/>
      <c r="B700" s="208"/>
      <c r="C700" s="208"/>
      <c r="D700" s="208"/>
      <c r="E700" s="487" t="s">
        <v>535</v>
      </c>
      <c r="F700" s="488"/>
      <c r="G700" s="487" t="s">
        <v>533</v>
      </c>
      <c r="H700" s="488"/>
      <c r="I700" s="489" t="s">
        <v>849</v>
      </c>
      <c r="J700" s="490"/>
    </row>
    <row r="701" spans="1:10" x14ac:dyDescent="0.25">
      <c r="A701" s="455" t="s">
        <v>527</v>
      </c>
      <c r="B701" s="456"/>
      <c r="C701" s="456"/>
      <c r="D701" s="457"/>
      <c r="E701" s="464"/>
      <c r="F701" s="464"/>
      <c r="G701" s="464"/>
      <c r="H701" s="464"/>
      <c r="I701" s="465"/>
      <c r="J701" s="465"/>
    </row>
    <row r="702" spans="1:10" x14ac:dyDescent="0.25">
      <c r="A702" s="460" t="s">
        <v>528</v>
      </c>
      <c r="B702" s="461"/>
      <c r="C702" s="461"/>
      <c r="D702" s="462"/>
      <c r="E702" s="446"/>
      <c r="F702" s="446"/>
      <c r="G702" s="447"/>
      <c r="H702" s="447"/>
      <c r="I702" s="463"/>
      <c r="J702" s="463"/>
    </row>
    <row r="703" spans="1:10" x14ac:dyDescent="0.25">
      <c r="A703" s="455" t="s">
        <v>529</v>
      </c>
      <c r="B703" s="456"/>
      <c r="C703" s="456"/>
      <c r="D703" s="457"/>
      <c r="E703" s="464"/>
      <c r="F703" s="464"/>
      <c r="G703" s="464"/>
      <c r="H703" s="464"/>
      <c r="I703" s="465"/>
      <c r="J703" s="465"/>
    </row>
    <row r="704" spans="1:10" x14ac:dyDescent="0.25">
      <c r="A704" s="460" t="s">
        <v>530</v>
      </c>
      <c r="B704" s="461"/>
      <c r="C704" s="461"/>
      <c r="D704" s="462"/>
      <c r="E704" s="446"/>
      <c r="F704" s="446"/>
      <c r="G704" s="447"/>
      <c r="H704" s="447"/>
      <c r="I704" s="463"/>
      <c r="J704" s="463"/>
    </row>
    <row r="705" spans="1:10" x14ac:dyDescent="0.25">
      <c r="A705" s="455" t="s">
        <v>531</v>
      </c>
      <c r="B705" s="456"/>
      <c r="C705" s="456"/>
      <c r="D705" s="457"/>
      <c r="E705" s="464"/>
      <c r="F705" s="464"/>
      <c r="G705" s="464"/>
      <c r="H705" s="464"/>
      <c r="I705" s="465"/>
      <c r="J705" s="465"/>
    </row>
    <row r="706" spans="1:10" x14ac:dyDescent="0.25">
      <c r="A706" s="460" t="s">
        <v>532</v>
      </c>
      <c r="B706" s="461"/>
      <c r="C706" s="461"/>
      <c r="D706" s="462"/>
      <c r="E706" s="446"/>
      <c r="F706" s="446"/>
      <c r="G706" s="447"/>
      <c r="H706" s="447"/>
      <c r="I706" s="463"/>
      <c r="J706" s="463"/>
    </row>
    <row r="707" spans="1:10" x14ac:dyDescent="0.25">
      <c r="A707" s="455" t="s">
        <v>537</v>
      </c>
      <c r="B707" s="456"/>
      <c r="C707" s="456"/>
      <c r="D707" s="457"/>
      <c r="E707" s="458"/>
      <c r="F707" s="458"/>
      <c r="G707" s="458"/>
      <c r="H707" s="458"/>
      <c r="I707" s="459"/>
      <c r="J707" s="459"/>
    </row>
    <row r="708" spans="1:10" x14ac:dyDescent="0.25">
      <c r="A708" s="443"/>
      <c r="B708" s="444"/>
      <c r="C708" s="444"/>
      <c r="D708" s="445"/>
      <c r="E708" s="446"/>
      <c r="F708" s="446"/>
      <c r="G708" s="447"/>
      <c r="H708" s="447"/>
      <c r="I708" s="447"/>
      <c r="J708" s="447"/>
    </row>
    <row r="709" spans="1:10" x14ac:dyDescent="0.25">
      <c r="A709" s="443"/>
      <c r="B709" s="444"/>
      <c r="C709" s="444"/>
      <c r="D709" s="445"/>
      <c r="E709" s="446"/>
      <c r="F709" s="446"/>
      <c r="G709" s="447"/>
      <c r="H709" s="447"/>
      <c r="I709" s="447"/>
      <c r="J709" s="447"/>
    </row>
    <row r="710" spans="1:10" x14ac:dyDescent="0.25">
      <c r="A710" s="443"/>
      <c r="B710" s="444"/>
      <c r="C710" s="444"/>
      <c r="D710" s="445"/>
      <c r="E710" s="446"/>
      <c r="F710" s="446"/>
      <c r="G710" s="447"/>
      <c r="H710" s="447"/>
      <c r="I710" s="447"/>
      <c r="J710" s="447"/>
    </row>
    <row r="711" spans="1:10" x14ac:dyDescent="0.25">
      <c r="A711" s="448" t="s">
        <v>534</v>
      </c>
      <c r="B711" s="449"/>
      <c r="C711" s="449"/>
      <c r="D711" s="450"/>
      <c r="E711" s="451">
        <f>SUM(E701:E710)</f>
        <v>0</v>
      </c>
      <c r="F711" s="451"/>
      <c r="G711" s="451">
        <f>SUM(G701:G710)</f>
        <v>0</v>
      </c>
      <c r="H711" s="451"/>
      <c r="I711" s="451">
        <f>SUM(I701:I710)</f>
        <v>0</v>
      </c>
      <c r="J711" s="451"/>
    </row>
    <row r="712" spans="1:10" x14ac:dyDescent="0.25">
      <c r="A712" s="452" t="s">
        <v>861</v>
      </c>
      <c r="B712" s="453"/>
      <c r="C712" s="453"/>
      <c r="D712" s="453"/>
      <c r="E712" s="453"/>
      <c r="F712" s="453"/>
      <c r="G712" s="453"/>
      <c r="H712" s="453"/>
      <c r="I712" s="453"/>
      <c r="J712" s="454"/>
    </row>
    <row r="713" spans="1:10" x14ac:dyDescent="0.25">
      <c r="A713" s="429" t="s">
        <v>862</v>
      </c>
      <c r="B713" s="430"/>
      <c r="C713" s="430"/>
      <c r="D713" s="430"/>
      <c r="E713" s="430"/>
      <c r="F713" s="430"/>
      <c r="G713" s="430"/>
      <c r="H713" s="430"/>
      <c r="I713" s="430"/>
      <c r="J713" s="431"/>
    </row>
    <row r="714" spans="1:10" x14ac:dyDescent="0.25">
      <c r="A714" s="429" t="s">
        <v>863</v>
      </c>
      <c r="B714" s="430"/>
      <c r="C714" s="430"/>
      <c r="D714" s="430"/>
      <c r="E714" s="430"/>
      <c r="F714" s="430"/>
      <c r="G714" s="430"/>
      <c r="H714" s="430"/>
      <c r="I714" s="430"/>
      <c r="J714" s="431"/>
    </row>
    <row r="715" spans="1:10" x14ac:dyDescent="0.25">
      <c r="A715" s="432" t="s">
        <v>864</v>
      </c>
      <c r="B715" s="433"/>
      <c r="C715" s="433"/>
      <c r="D715" s="433"/>
      <c r="E715" s="433"/>
      <c r="F715" s="433"/>
      <c r="G715" s="433"/>
      <c r="H715" s="433"/>
      <c r="I715" s="433"/>
      <c r="J715" s="434"/>
    </row>
    <row r="716" spans="1:10" x14ac:dyDescent="0.25">
      <c r="A716" s="318"/>
      <c r="B716" s="435"/>
      <c r="C716" s="435"/>
      <c r="D716" s="435"/>
      <c r="E716" s="435"/>
      <c r="F716" s="435"/>
      <c r="G716" s="435"/>
      <c r="H716" s="435"/>
      <c r="I716" s="435"/>
      <c r="J716" s="436"/>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37"/>
      <c r="B744" s="438"/>
      <c r="C744" s="438"/>
      <c r="D744" s="438"/>
      <c r="E744" s="438"/>
      <c r="F744" s="438"/>
      <c r="G744" s="438"/>
      <c r="H744" s="438"/>
      <c r="I744" s="438"/>
      <c r="J744" s="439"/>
    </row>
    <row r="745" spans="1:10" x14ac:dyDescent="0.25">
      <c r="A745" s="437"/>
      <c r="B745" s="438"/>
      <c r="C745" s="438"/>
      <c r="D745" s="438"/>
      <c r="E745" s="438"/>
      <c r="F745" s="438"/>
      <c r="G745" s="438"/>
      <c r="H745" s="438"/>
      <c r="I745" s="438"/>
      <c r="J745" s="439"/>
    </row>
    <row r="746" spans="1:10" x14ac:dyDescent="0.25">
      <c r="A746" s="437"/>
      <c r="B746" s="438"/>
      <c r="C746" s="438"/>
      <c r="D746" s="438"/>
      <c r="E746" s="438"/>
      <c r="F746" s="438"/>
      <c r="G746" s="438"/>
      <c r="H746" s="438"/>
      <c r="I746" s="438"/>
      <c r="J746" s="439"/>
    </row>
    <row r="747" spans="1:10" x14ac:dyDescent="0.25">
      <c r="A747" s="437"/>
      <c r="B747" s="438"/>
      <c r="C747" s="438"/>
      <c r="D747" s="438"/>
      <c r="E747" s="438"/>
      <c r="F747" s="438"/>
      <c r="G747" s="438"/>
      <c r="H747" s="438"/>
      <c r="I747" s="438"/>
      <c r="J747" s="439"/>
    </row>
    <row r="748" spans="1:10" x14ac:dyDescent="0.25">
      <c r="A748" s="437"/>
      <c r="B748" s="438"/>
      <c r="C748" s="438"/>
      <c r="D748" s="438"/>
      <c r="E748" s="438"/>
      <c r="F748" s="438"/>
      <c r="G748" s="438"/>
      <c r="H748" s="438"/>
      <c r="I748" s="438"/>
      <c r="J748" s="439"/>
    </row>
    <row r="749" spans="1:10" x14ac:dyDescent="0.25">
      <c r="A749" s="437"/>
      <c r="B749" s="438"/>
      <c r="C749" s="438"/>
      <c r="D749" s="438"/>
      <c r="E749" s="438"/>
      <c r="F749" s="438"/>
      <c r="G749" s="438"/>
      <c r="H749" s="438"/>
      <c r="I749" s="438"/>
      <c r="J749" s="439"/>
    </row>
    <row r="750" spans="1:10" x14ac:dyDescent="0.25">
      <c r="A750" s="440"/>
      <c r="B750" s="441"/>
      <c r="C750" s="441"/>
      <c r="D750" s="441"/>
      <c r="E750" s="441"/>
      <c r="F750" s="441"/>
      <c r="G750" s="441"/>
      <c r="H750" s="441"/>
      <c r="I750" s="441"/>
      <c r="J750" s="442"/>
    </row>
    <row r="752" spans="1:10" ht="15.6" x14ac:dyDescent="0.3">
      <c r="A752" s="376" t="s">
        <v>848</v>
      </c>
      <c r="B752" s="377"/>
      <c r="C752" s="377"/>
      <c r="D752" s="377"/>
      <c r="E752" s="377"/>
      <c r="F752" s="377"/>
      <c r="G752" s="377"/>
      <c r="H752" s="374" t="str">
        <f>'CONTACT INFORMATION'!$A$24</f>
        <v>El Dorado</v>
      </c>
      <c r="I752" s="374"/>
      <c r="J752" s="375"/>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9" t="s">
        <v>854</v>
      </c>
      <c r="B755" s="470"/>
      <c r="C755" s="470"/>
      <c r="D755" s="471"/>
      <c r="E755" s="472"/>
      <c r="F755" s="473"/>
      <c r="G755" s="473"/>
      <c r="H755" s="473"/>
      <c r="I755" s="473"/>
      <c r="J755" s="474"/>
    </row>
    <row r="756" spans="1:10" x14ac:dyDescent="0.25">
      <c r="A756" s="478" t="s">
        <v>853</v>
      </c>
      <c r="B756" s="479"/>
      <c r="C756" s="479"/>
      <c r="D756" s="480"/>
      <c r="E756" s="475"/>
      <c r="F756" s="476"/>
      <c r="G756" s="476"/>
      <c r="H756" s="476"/>
      <c r="I756" s="476"/>
      <c r="J756" s="477"/>
    </row>
    <row r="757" spans="1:10" x14ac:dyDescent="0.25">
      <c r="A757" s="481" t="s">
        <v>808</v>
      </c>
      <c r="B757" s="482"/>
      <c r="C757" s="482"/>
      <c r="D757" s="483"/>
      <c r="E757" s="484"/>
      <c r="F757" s="485"/>
      <c r="G757" s="485"/>
      <c r="H757" s="485"/>
      <c r="I757" s="485"/>
      <c r="J757" s="486"/>
    </row>
    <row r="758" spans="1:10" ht="27" customHeight="1" x14ac:dyDescent="0.25">
      <c r="A758" s="157"/>
      <c r="B758" s="208"/>
      <c r="C758" s="208"/>
      <c r="D758" s="208"/>
      <c r="E758" s="487" t="s">
        <v>535</v>
      </c>
      <c r="F758" s="488"/>
      <c r="G758" s="487" t="s">
        <v>533</v>
      </c>
      <c r="H758" s="488"/>
      <c r="I758" s="489" t="s">
        <v>849</v>
      </c>
      <c r="J758" s="490"/>
    </row>
    <row r="759" spans="1:10" x14ac:dyDescent="0.25">
      <c r="A759" s="455" t="s">
        <v>527</v>
      </c>
      <c r="B759" s="456"/>
      <c r="C759" s="456"/>
      <c r="D759" s="457"/>
      <c r="E759" s="464"/>
      <c r="F759" s="464"/>
      <c r="G759" s="464"/>
      <c r="H759" s="464"/>
      <c r="I759" s="465"/>
      <c r="J759" s="465"/>
    </row>
    <row r="760" spans="1:10" x14ac:dyDescent="0.25">
      <c r="A760" s="460" t="s">
        <v>528</v>
      </c>
      <c r="B760" s="461"/>
      <c r="C760" s="461"/>
      <c r="D760" s="462"/>
      <c r="E760" s="446"/>
      <c r="F760" s="446"/>
      <c r="G760" s="447"/>
      <c r="H760" s="447"/>
      <c r="I760" s="463"/>
      <c r="J760" s="463"/>
    </row>
    <row r="761" spans="1:10" x14ac:dyDescent="0.25">
      <c r="A761" s="455" t="s">
        <v>529</v>
      </c>
      <c r="B761" s="456"/>
      <c r="C761" s="456"/>
      <c r="D761" s="457"/>
      <c r="E761" s="464"/>
      <c r="F761" s="464"/>
      <c r="G761" s="464"/>
      <c r="H761" s="464"/>
      <c r="I761" s="465"/>
      <c r="J761" s="465"/>
    </row>
    <row r="762" spans="1:10" x14ac:dyDescent="0.25">
      <c r="A762" s="460" t="s">
        <v>530</v>
      </c>
      <c r="B762" s="461"/>
      <c r="C762" s="461"/>
      <c r="D762" s="462"/>
      <c r="E762" s="446"/>
      <c r="F762" s="446"/>
      <c r="G762" s="447"/>
      <c r="H762" s="447"/>
      <c r="I762" s="463"/>
      <c r="J762" s="463"/>
    </row>
    <row r="763" spans="1:10" x14ac:dyDescent="0.25">
      <c r="A763" s="455" t="s">
        <v>531</v>
      </c>
      <c r="B763" s="456"/>
      <c r="C763" s="456"/>
      <c r="D763" s="457"/>
      <c r="E763" s="464"/>
      <c r="F763" s="464"/>
      <c r="G763" s="464"/>
      <c r="H763" s="464"/>
      <c r="I763" s="465"/>
      <c r="J763" s="465"/>
    </row>
    <row r="764" spans="1:10" x14ac:dyDescent="0.25">
      <c r="A764" s="460" t="s">
        <v>532</v>
      </c>
      <c r="B764" s="461"/>
      <c r="C764" s="461"/>
      <c r="D764" s="462"/>
      <c r="E764" s="446"/>
      <c r="F764" s="446"/>
      <c r="G764" s="447"/>
      <c r="H764" s="447"/>
      <c r="I764" s="463"/>
      <c r="J764" s="463"/>
    </row>
    <row r="765" spans="1:10" x14ac:dyDescent="0.25">
      <c r="A765" s="455" t="s">
        <v>537</v>
      </c>
      <c r="B765" s="456"/>
      <c r="C765" s="456"/>
      <c r="D765" s="457"/>
      <c r="E765" s="458"/>
      <c r="F765" s="458"/>
      <c r="G765" s="458"/>
      <c r="H765" s="458"/>
      <c r="I765" s="459"/>
      <c r="J765" s="459"/>
    </row>
    <row r="766" spans="1:10" x14ac:dyDescent="0.25">
      <c r="A766" s="443"/>
      <c r="B766" s="444"/>
      <c r="C766" s="444"/>
      <c r="D766" s="445"/>
      <c r="E766" s="446"/>
      <c r="F766" s="446"/>
      <c r="G766" s="447"/>
      <c r="H766" s="447"/>
      <c r="I766" s="447"/>
      <c r="J766" s="447"/>
    </row>
    <row r="767" spans="1:10" x14ac:dyDescent="0.25">
      <c r="A767" s="443"/>
      <c r="B767" s="444"/>
      <c r="C767" s="444"/>
      <c r="D767" s="445"/>
      <c r="E767" s="446"/>
      <c r="F767" s="446"/>
      <c r="G767" s="447"/>
      <c r="H767" s="447"/>
      <c r="I767" s="447"/>
      <c r="J767" s="447"/>
    </row>
    <row r="768" spans="1:10" x14ac:dyDescent="0.25">
      <c r="A768" s="443"/>
      <c r="B768" s="444"/>
      <c r="C768" s="444"/>
      <c r="D768" s="445"/>
      <c r="E768" s="446"/>
      <c r="F768" s="446"/>
      <c r="G768" s="447"/>
      <c r="H768" s="447"/>
      <c r="I768" s="447"/>
      <c r="J768" s="447"/>
    </row>
    <row r="769" spans="1:10" x14ac:dyDescent="0.25">
      <c r="A769" s="448" t="s">
        <v>534</v>
      </c>
      <c r="B769" s="449"/>
      <c r="C769" s="449"/>
      <c r="D769" s="450"/>
      <c r="E769" s="451">
        <f>SUM(E759:E768)</f>
        <v>0</v>
      </c>
      <c r="F769" s="451"/>
      <c r="G769" s="451">
        <f>SUM(G759:G768)</f>
        <v>0</v>
      </c>
      <c r="H769" s="451"/>
      <c r="I769" s="451">
        <f>SUM(I759:I768)</f>
        <v>0</v>
      </c>
      <c r="J769" s="451"/>
    </row>
    <row r="770" spans="1:10" x14ac:dyDescent="0.25">
      <c r="A770" s="452" t="s">
        <v>861</v>
      </c>
      <c r="B770" s="453"/>
      <c r="C770" s="453"/>
      <c r="D770" s="453"/>
      <c r="E770" s="453"/>
      <c r="F770" s="453"/>
      <c r="G770" s="453"/>
      <c r="H770" s="453"/>
      <c r="I770" s="453"/>
      <c r="J770" s="454"/>
    </row>
    <row r="771" spans="1:10" x14ac:dyDescent="0.25">
      <c r="A771" s="429" t="s">
        <v>862</v>
      </c>
      <c r="B771" s="430"/>
      <c r="C771" s="430"/>
      <c r="D771" s="430"/>
      <c r="E771" s="430"/>
      <c r="F771" s="430"/>
      <c r="G771" s="430"/>
      <c r="H771" s="430"/>
      <c r="I771" s="430"/>
      <c r="J771" s="431"/>
    </row>
    <row r="772" spans="1:10" x14ac:dyDescent="0.25">
      <c r="A772" s="429" t="s">
        <v>863</v>
      </c>
      <c r="B772" s="430"/>
      <c r="C772" s="430"/>
      <c r="D772" s="430"/>
      <c r="E772" s="430"/>
      <c r="F772" s="430"/>
      <c r="G772" s="430"/>
      <c r="H772" s="430"/>
      <c r="I772" s="430"/>
      <c r="J772" s="431"/>
    </row>
    <row r="773" spans="1:10" x14ac:dyDescent="0.25">
      <c r="A773" s="432" t="s">
        <v>864</v>
      </c>
      <c r="B773" s="433"/>
      <c r="C773" s="433"/>
      <c r="D773" s="433"/>
      <c r="E773" s="433"/>
      <c r="F773" s="433"/>
      <c r="G773" s="433"/>
      <c r="H773" s="433"/>
      <c r="I773" s="433"/>
      <c r="J773" s="434"/>
    </row>
    <row r="774" spans="1:10" x14ac:dyDescent="0.25">
      <c r="A774" s="318"/>
      <c r="B774" s="435"/>
      <c r="C774" s="435"/>
      <c r="D774" s="435"/>
      <c r="E774" s="435"/>
      <c r="F774" s="435"/>
      <c r="G774" s="435"/>
      <c r="H774" s="435"/>
      <c r="I774" s="435"/>
      <c r="J774" s="436"/>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37"/>
      <c r="B802" s="438"/>
      <c r="C802" s="438"/>
      <c r="D802" s="438"/>
      <c r="E802" s="438"/>
      <c r="F802" s="438"/>
      <c r="G802" s="438"/>
      <c r="H802" s="438"/>
      <c r="I802" s="438"/>
      <c r="J802" s="439"/>
    </row>
    <row r="803" spans="1:10" x14ac:dyDescent="0.25">
      <c r="A803" s="437"/>
      <c r="B803" s="438"/>
      <c r="C803" s="438"/>
      <c r="D803" s="438"/>
      <c r="E803" s="438"/>
      <c r="F803" s="438"/>
      <c r="G803" s="438"/>
      <c r="H803" s="438"/>
      <c r="I803" s="438"/>
      <c r="J803" s="439"/>
    </row>
    <row r="804" spans="1:10" x14ac:dyDescent="0.25">
      <c r="A804" s="437"/>
      <c r="B804" s="438"/>
      <c r="C804" s="438"/>
      <c r="D804" s="438"/>
      <c r="E804" s="438"/>
      <c r="F804" s="438"/>
      <c r="G804" s="438"/>
      <c r="H804" s="438"/>
      <c r="I804" s="438"/>
      <c r="J804" s="439"/>
    </row>
    <row r="805" spans="1:10" x14ac:dyDescent="0.25">
      <c r="A805" s="437"/>
      <c r="B805" s="438"/>
      <c r="C805" s="438"/>
      <c r="D805" s="438"/>
      <c r="E805" s="438"/>
      <c r="F805" s="438"/>
      <c r="G805" s="438"/>
      <c r="H805" s="438"/>
      <c r="I805" s="438"/>
      <c r="J805" s="439"/>
    </row>
    <row r="806" spans="1:10" x14ac:dyDescent="0.25">
      <c r="A806" s="437"/>
      <c r="B806" s="438"/>
      <c r="C806" s="438"/>
      <c r="D806" s="438"/>
      <c r="E806" s="438"/>
      <c r="F806" s="438"/>
      <c r="G806" s="438"/>
      <c r="H806" s="438"/>
      <c r="I806" s="438"/>
      <c r="J806" s="439"/>
    </row>
    <row r="807" spans="1:10" x14ac:dyDescent="0.25">
      <c r="A807" s="437"/>
      <c r="B807" s="438"/>
      <c r="C807" s="438"/>
      <c r="D807" s="438"/>
      <c r="E807" s="438"/>
      <c r="F807" s="438"/>
      <c r="G807" s="438"/>
      <c r="H807" s="438"/>
      <c r="I807" s="438"/>
      <c r="J807" s="439"/>
    </row>
    <row r="808" spans="1:10" x14ac:dyDescent="0.25">
      <c r="A808" s="440"/>
      <c r="B808" s="441"/>
      <c r="C808" s="441"/>
      <c r="D808" s="441"/>
      <c r="E808" s="441"/>
      <c r="F808" s="441"/>
      <c r="G808" s="441"/>
      <c r="H808" s="441"/>
      <c r="I808" s="441"/>
      <c r="J808" s="442"/>
    </row>
    <row r="810" spans="1:10" ht="15.6" x14ac:dyDescent="0.3">
      <c r="A810" s="376" t="s">
        <v>848</v>
      </c>
      <c r="B810" s="377"/>
      <c r="C810" s="377"/>
      <c r="D810" s="377"/>
      <c r="E810" s="377"/>
      <c r="F810" s="377"/>
      <c r="G810" s="377"/>
      <c r="H810" s="374" t="str">
        <f>'CONTACT INFORMATION'!$A$24</f>
        <v>El Dorado</v>
      </c>
      <c r="I810" s="374"/>
      <c r="J810" s="375"/>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9" t="s">
        <v>854</v>
      </c>
      <c r="B813" s="470"/>
      <c r="C813" s="470"/>
      <c r="D813" s="471"/>
      <c r="E813" s="472"/>
      <c r="F813" s="473"/>
      <c r="G813" s="473"/>
      <c r="H813" s="473"/>
      <c r="I813" s="473"/>
      <c r="J813" s="474"/>
    </row>
    <row r="814" spans="1:10" x14ac:dyDescent="0.25">
      <c r="A814" s="478" t="s">
        <v>853</v>
      </c>
      <c r="B814" s="479"/>
      <c r="C814" s="479"/>
      <c r="D814" s="480"/>
      <c r="E814" s="475"/>
      <c r="F814" s="476"/>
      <c r="G814" s="476"/>
      <c r="H814" s="476"/>
      <c r="I814" s="476"/>
      <c r="J814" s="477"/>
    </row>
    <row r="815" spans="1:10" x14ac:dyDescent="0.25">
      <c r="A815" s="481" t="s">
        <v>808</v>
      </c>
      <c r="B815" s="482"/>
      <c r="C815" s="482"/>
      <c r="D815" s="483"/>
      <c r="E815" s="484"/>
      <c r="F815" s="485"/>
      <c r="G815" s="485"/>
      <c r="H815" s="485"/>
      <c r="I815" s="485"/>
      <c r="J815" s="486"/>
    </row>
    <row r="816" spans="1:10" ht="27" customHeight="1" x14ac:dyDescent="0.25">
      <c r="A816" s="157"/>
      <c r="B816" s="208"/>
      <c r="C816" s="208"/>
      <c r="D816" s="208"/>
      <c r="E816" s="487" t="s">
        <v>535</v>
      </c>
      <c r="F816" s="488"/>
      <c r="G816" s="487" t="s">
        <v>533</v>
      </c>
      <c r="H816" s="488"/>
      <c r="I816" s="489" t="s">
        <v>849</v>
      </c>
      <c r="J816" s="490"/>
    </row>
    <row r="817" spans="1:10" x14ac:dyDescent="0.25">
      <c r="A817" s="455" t="s">
        <v>527</v>
      </c>
      <c r="B817" s="456"/>
      <c r="C817" s="456"/>
      <c r="D817" s="457"/>
      <c r="E817" s="464"/>
      <c r="F817" s="464"/>
      <c r="G817" s="464"/>
      <c r="H817" s="464"/>
      <c r="I817" s="465"/>
      <c r="J817" s="465"/>
    </row>
    <row r="818" spans="1:10" x14ac:dyDescent="0.25">
      <c r="A818" s="460" t="s">
        <v>528</v>
      </c>
      <c r="B818" s="461"/>
      <c r="C818" s="461"/>
      <c r="D818" s="462"/>
      <c r="E818" s="446"/>
      <c r="F818" s="446"/>
      <c r="G818" s="447"/>
      <c r="H818" s="447"/>
      <c r="I818" s="463"/>
      <c r="J818" s="463"/>
    </row>
    <row r="819" spans="1:10" x14ac:dyDescent="0.25">
      <c r="A819" s="455" t="s">
        <v>529</v>
      </c>
      <c r="B819" s="456"/>
      <c r="C819" s="456"/>
      <c r="D819" s="457"/>
      <c r="E819" s="464"/>
      <c r="F819" s="464"/>
      <c r="G819" s="464"/>
      <c r="H819" s="464"/>
      <c r="I819" s="465"/>
      <c r="J819" s="465"/>
    </row>
    <row r="820" spans="1:10" x14ac:dyDescent="0.25">
      <c r="A820" s="460" t="s">
        <v>530</v>
      </c>
      <c r="B820" s="461"/>
      <c r="C820" s="461"/>
      <c r="D820" s="462"/>
      <c r="E820" s="446"/>
      <c r="F820" s="446"/>
      <c r="G820" s="447"/>
      <c r="H820" s="447"/>
      <c r="I820" s="463"/>
      <c r="J820" s="463"/>
    </row>
    <row r="821" spans="1:10" x14ac:dyDescent="0.25">
      <c r="A821" s="455" t="s">
        <v>531</v>
      </c>
      <c r="B821" s="456"/>
      <c r="C821" s="456"/>
      <c r="D821" s="457"/>
      <c r="E821" s="464"/>
      <c r="F821" s="464"/>
      <c r="G821" s="464"/>
      <c r="H821" s="464"/>
      <c r="I821" s="465"/>
      <c r="J821" s="465"/>
    </row>
    <row r="822" spans="1:10" x14ac:dyDescent="0.25">
      <c r="A822" s="460" t="s">
        <v>532</v>
      </c>
      <c r="B822" s="461"/>
      <c r="C822" s="461"/>
      <c r="D822" s="462"/>
      <c r="E822" s="446"/>
      <c r="F822" s="446"/>
      <c r="G822" s="447"/>
      <c r="H822" s="447"/>
      <c r="I822" s="463"/>
      <c r="J822" s="463"/>
    </row>
    <row r="823" spans="1:10" x14ac:dyDescent="0.25">
      <c r="A823" s="455" t="s">
        <v>537</v>
      </c>
      <c r="B823" s="456"/>
      <c r="C823" s="456"/>
      <c r="D823" s="457"/>
      <c r="E823" s="458"/>
      <c r="F823" s="458"/>
      <c r="G823" s="458"/>
      <c r="H823" s="458"/>
      <c r="I823" s="459"/>
      <c r="J823" s="459"/>
    </row>
    <row r="824" spans="1:10" x14ac:dyDescent="0.25">
      <c r="A824" s="443"/>
      <c r="B824" s="444"/>
      <c r="C824" s="444"/>
      <c r="D824" s="445"/>
      <c r="E824" s="446"/>
      <c r="F824" s="446"/>
      <c r="G824" s="447"/>
      <c r="H824" s="447"/>
      <c r="I824" s="447"/>
      <c r="J824" s="447"/>
    </row>
    <row r="825" spans="1:10" x14ac:dyDescent="0.25">
      <c r="A825" s="443"/>
      <c r="B825" s="444"/>
      <c r="C825" s="444"/>
      <c r="D825" s="445"/>
      <c r="E825" s="446"/>
      <c r="F825" s="446"/>
      <c r="G825" s="447"/>
      <c r="H825" s="447"/>
      <c r="I825" s="447"/>
      <c r="J825" s="447"/>
    </row>
    <row r="826" spans="1:10" x14ac:dyDescent="0.25">
      <c r="A826" s="443"/>
      <c r="B826" s="444"/>
      <c r="C826" s="444"/>
      <c r="D826" s="445"/>
      <c r="E826" s="446"/>
      <c r="F826" s="446"/>
      <c r="G826" s="447"/>
      <c r="H826" s="447"/>
      <c r="I826" s="447"/>
      <c r="J826" s="447"/>
    </row>
    <row r="827" spans="1:10" x14ac:dyDescent="0.25">
      <c r="A827" s="448" t="s">
        <v>534</v>
      </c>
      <c r="B827" s="449"/>
      <c r="C827" s="449"/>
      <c r="D827" s="450"/>
      <c r="E827" s="451">
        <f>SUM(E817:E826)</f>
        <v>0</v>
      </c>
      <c r="F827" s="451"/>
      <c r="G827" s="451">
        <f>SUM(G817:G826)</f>
        <v>0</v>
      </c>
      <c r="H827" s="451"/>
      <c r="I827" s="451">
        <f>SUM(I817:I826)</f>
        <v>0</v>
      </c>
      <c r="J827" s="451"/>
    </row>
    <row r="828" spans="1:10" x14ac:dyDescent="0.25">
      <c r="A828" s="452" t="s">
        <v>861</v>
      </c>
      <c r="B828" s="453"/>
      <c r="C828" s="453"/>
      <c r="D828" s="453"/>
      <c r="E828" s="453"/>
      <c r="F828" s="453"/>
      <c r="G828" s="453"/>
      <c r="H828" s="453"/>
      <c r="I828" s="453"/>
      <c r="J828" s="454"/>
    </row>
    <row r="829" spans="1:10" x14ac:dyDescent="0.25">
      <c r="A829" s="429" t="s">
        <v>862</v>
      </c>
      <c r="B829" s="430"/>
      <c r="C829" s="430"/>
      <c r="D829" s="430"/>
      <c r="E829" s="430"/>
      <c r="F829" s="430"/>
      <c r="G829" s="430"/>
      <c r="H829" s="430"/>
      <c r="I829" s="430"/>
      <c r="J829" s="431"/>
    </row>
    <row r="830" spans="1:10" x14ac:dyDescent="0.25">
      <c r="A830" s="429" t="s">
        <v>863</v>
      </c>
      <c r="B830" s="430"/>
      <c r="C830" s="430"/>
      <c r="D830" s="430"/>
      <c r="E830" s="430"/>
      <c r="F830" s="430"/>
      <c r="G830" s="430"/>
      <c r="H830" s="430"/>
      <c r="I830" s="430"/>
      <c r="J830" s="431"/>
    </row>
    <row r="831" spans="1:10" x14ac:dyDescent="0.25">
      <c r="A831" s="432" t="s">
        <v>864</v>
      </c>
      <c r="B831" s="433"/>
      <c r="C831" s="433"/>
      <c r="D831" s="433"/>
      <c r="E831" s="433"/>
      <c r="F831" s="433"/>
      <c r="G831" s="433"/>
      <c r="H831" s="433"/>
      <c r="I831" s="433"/>
      <c r="J831" s="434"/>
    </row>
    <row r="832" spans="1:10" x14ac:dyDescent="0.25">
      <c r="A832" s="318"/>
      <c r="B832" s="435"/>
      <c r="C832" s="435"/>
      <c r="D832" s="435"/>
      <c r="E832" s="435"/>
      <c r="F832" s="435"/>
      <c r="G832" s="435"/>
      <c r="H832" s="435"/>
      <c r="I832" s="435"/>
      <c r="J832" s="436"/>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37"/>
      <c r="B860" s="438"/>
      <c r="C860" s="438"/>
      <c r="D860" s="438"/>
      <c r="E860" s="438"/>
      <c r="F860" s="438"/>
      <c r="G860" s="438"/>
      <c r="H860" s="438"/>
      <c r="I860" s="438"/>
      <c r="J860" s="439"/>
    </row>
    <row r="861" spans="1:10" x14ac:dyDescent="0.25">
      <c r="A861" s="437"/>
      <c r="B861" s="438"/>
      <c r="C861" s="438"/>
      <c r="D861" s="438"/>
      <c r="E861" s="438"/>
      <c r="F861" s="438"/>
      <c r="G861" s="438"/>
      <c r="H861" s="438"/>
      <c r="I861" s="438"/>
      <c r="J861" s="439"/>
    </row>
    <row r="862" spans="1:10" x14ac:dyDescent="0.25">
      <c r="A862" s="437"/>
      <c r="B862" s="438"/>
      <c r="C862" s="438"/>
      <c r="D862" s="438"/>
      <c r="E862" s="438"/>
      <c r="F862" s="438"/>
      <c r="G862" s="438"/>
      <c r="H862" s="438"/>
      <c r="I862" s="438"/>
      <c r="J862" s="439"/>
    </row>
    <row r="863" spans="1:10" x14ac:dyDescent="0.25">
      <c r="A863" s="437"/>
      <c r="B863" s="438"/>
      <c r="C863" s="438"/>
      <c r="D863" s="438"/>
      <c r="E863" s="438"/>
      <c r="F863" s="438"/>
      <c r="G863" s="438"/>
      <c r="H863" s="438"/>
      <c r="I863" s="438"/>
      <c r="J863" s="439"/>
    </row>
    <row r="864" spans="1:10" x14ac:dyDescent="0.25">
      <c r="A864" s="437"/>
      <c r="B864" s="438"/>
      <c r="C864" s="438"/>
      <c r="D864" s="438"/>
      <c r="E864" s="438"/>
      <c r="F864" s="438"/>
      <c r="G864" s="438"/>
      <c r="H864" s="438"/>
      <c r="I864" s="438"/>
      <c r="J864" s="439"/>
    </row>
    <row r="865" spans="1:10" x14ac:dyDescent="0.25">
      <c r="A865" s="437"/>
      <c r="B865" s="438"/>
      <c r="C865" s="438"/>
      <c r="D865" s="438"/>
      <c r="E865" s="438"/>
      <c r="F865" s="438"/>
      <c r="G865" s="438"/>
      <c r="H865" s="438"/>
      <c r="I865" s="438"/>
      <c r="J865" s="439"/>
    </row>
    <row r="866" spans="1:10" x14ac:dyDescent="0.25">
      <c r="A866" s="440"/>
      <c r="B866" s="441"/>
      <c r="C866" s="441"/>
      <c r="D866" s="441"/>
      <c r="E866" s="441"/>
      <c r="F866" s="441"/>
      <c r="G866" s="441"/>
      <c r="H866" s="441"/>
      <c r="I866" s="441"/>
      <c r="J866" s="442"/>
    </row>
    <row r="868" spans="1:10" ht="15.6" x14ac:dyDescent="0.3">
      <c r="A868" s="376" t="s">
        <v>848</v>
      </c>
      <c r="B868" s="377"/>
      <c r="C868" s="377"/>
      <c r="D868" s="377"/>
      <c r="E868" s="377"/>
      <c r="F868" s="377"/>
      <c r="G868" s="377"/>
      <c r="H868" s="374" t="str">
        <f>'CONTACT INFORMATION'!$A$24</f>
        <v>El Dorado</v>
      </c>
      <c r="I868" s="374"/>
      <c r="J868" s="375"/>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9" t="s">
        <v>854</v>
      </c>
      <c r="B871" s="470"/>
      <c r="C871" s="470"/>
      <c r="D871" s="471"/>
      <c r="E871" s="472"/>
      <c r="F871" s="473"/>
      <c r="G871" s="473"/>
      <c r="H871" s="473"/>
      <c r="I871" s="473"/>
      <c r="J871" s="474"/>
    </row>
    <row r="872" spans="1:10" x14ac:dyDescent="0.25">
      <c r="A872" s="478" t="s">
        <v>853</v>
      </c>
      <c r="B872" s="479"/>
      <c r="C872" s="479"/>
      <c r="D872" s="480"/>
      <c r="E872" s="475"/>
      <c r="F872" s="476"/>
      <c r="G872" s="476"/>
      <c r="H872" s="476"/>
      <c r="I872" s="476"/>
      <c r="J872" s="477"/>
    </row>
    <row r="873" spans="1:10" x14ac:dyDescent="0.25">
      <c r="A873" s="481" t="s">
        <v>808</v>
      </c>
      <c r="B873" s="482"/>
      <c r="C873" s="482"/>
      <c r="D873" s="483"/>
      <c r="E873" s="484"/>
      <c r="F873" s="485"/>
      <c r="G873" s="485"/>
      <c r="H873" s="485"/>
      <c r="I873" s="485"/>
      <c r="J873" s="486"/>
    </row>
    <row r="874" spans="1:10" ht="27" customHeight="1" x14ac:dyDescent="0.25">
      <c r="A874" s="157"/>
      <c r="B874" s="208"/>
      <c r="C874" s="208"/>
      <c r="D874" s="208"/>
      <c r="E874" s="487" t="s">
        <v>535</v>
      </c>
      <c r="F874" s="488"/>
      <c r="G874" s="487" t="s">
        <v>533</v>
      </c>
      <c r="H874" s="488"/>
      <c r="I874" s="489" t="s">
        <v>849</v>
      </c>
      <c r="J874" s="490"/>
    </row>
    <row r="875" spans="1:10" x14ac:dyDescent="0.25">
      <c r="A875" s="455" t="s">
        <v>527</v>
      </c>
      <c r="B875" s="456"/>
      <c r="C875" s="456"/>
      <c r="D875" s="457"/>
      <c r="E875" s="464"/>
      <c r="F875" s="464"/>
      <c r="G875" s="464"/>
      <c r="H875" s="464"/>
      <c r="I875" s="465"/>
      <c r="J875" s="465"/>
    </row>
    <row r="876" spans="1:10" x14ac:dyDescent="0.25">
      <c r="A876" s="460" t="s">
        <v>528</v>
      </c>
      <c r="B876" s="461"/>
      <c r="C876" s="461"/>
      <c r="D876" s="462"/>
      <c r="E876" s="446"/>
      <c r="F876" s="446"/>
      <c r="G876" s="447"/>
      <c r="H876" s="447"/>
      <c r="I876" s="463"/>
      <c r="J876" s="463"/>
    </row>
    <row r="877" spans="1:10" x14ac:dyDescent="0.25">
      <c r="A877" s="455" t="s">
        <v>529</v>
      </c>
      <c r="B877" s="456"/>
      <c r="C877" s="456"/>
      <c r="D877" s="457"/>
      <c r="E877" s="464"/>
      <c r="F877" s="464"/>
      <c r="G877" s="464"/>
      <c r="H877" s="464"/>
      <c r="I877" s="465"/>
      <c r="J877" s="465"/>
    </row>
    <row r="878" spans="1:10" x14ac:dyDescent="0.25">
      <c r="A878" s="460" t="s">
        <v>530</v>
      </c>
      <c r="B878" s="461"/>
      <c r="C878" s="461"/>
      <c r="D878" s="462"/>
      <c r="E878" s="446"/>
      <c r="F878" s="446"/>
      <c r="G878" s="447"/>
      <c r="H878" s="447"/>
      <c r="I878" s="463"/>
      <c r="J878" s="463"/>
    </row>
    <row r="879" spans="1:10" x14ac:dyDescent="0.25">
      <c r="A879" s="455" t="s">
        <v>531</v>
      </c>
      <c r="B879" s="456"/>
      <c r="C879" s="456"/>
      <c r="D879" s="457"/>
      <c r="E879" s="464"/>
      <c r="F879" s="464"/>
      <c r="G879" s="464"/>
      <c r="H879" s="464"/>
      <c r="I879" s="465"/>
      <c r="J879" s="465"/>
    </row>
    <row r="880" spans="1:10" x14ac:dyDescent="0.25">
      <c r="A880" s="460" t="s">
        <v>532</v>
      </c>
      <c r="B880" s="461"/>
      <c r="C880" s="461"/>
      <c r="D880" s="462"/>
      <c r="E880" s="446"/>
      <c r="F880" s="446"/>
      <c r="G880" s="447"/>
      <c r="H880" s="447"/>
      <c r="I880" s="463"/>
      <c r="J880" s="463"/>
    </row>
    <row r="881" spans="1:10" x14ac:dyDescent="0.25">
      <c r="A881" s="455" t="s">
        <v>537</v>
      </c>
      <c r="B881" s="456"/>
      <c r="C881" s="456"/>
      <c r="D881" s="457"/>
      <c r="E881" s="458"/>
      <c r="F881" s="458"/>
      <c r="G881" s="458"/>
      <c r="H881" s="458"/>
      <c r="I881" s="459"/>
      <c r="J881" s="459"/>
    </row>
    <row r="882" spans="1:10" x14ac:dyDescent="0.25">
      <c r="A882" s="443"/>
      <c r="B882" s="444"/>
      <c r="C882" s="444"/>
      <c r="D882" s="445"/>
      <c r="E882" s="446"/>
      <c r="F882" s="446"/>
      <c r="G882" s="447"/>
      <c r="H882" s="447"/>
      <c r="I882" s="447"/>
      <c r="J882" s="447"/>
    </row>
    <row r="883" spans="1:10" x14ac:dyDescent="0.25">
      <c r="A883" s="443"/>
      <c r="B883" s="444"/>
      <c r="C883" s="444"/>
      <c r="D883" s="445"/>
      <c r="E883" s="446"/>
      <c r="F883" s="446"/>
      <c r="G883" s="447"/>
      <c r="H883" s="447"/>
      <c r="I883" s="447"/>
      <c r="J883" s="447"/>
    </row>
    <row r="884" spans="1:10" x14ac:dyDescent="0.25">
      <c r="A884" s="443"/>
      <c r="B884" s="444"/>
      <c r="C884" s="444"/>
      <c r="D884" s="445"/>
      <c r="E884" s="446"/>
      <c r="F884" s="446"/>
      <c r="G884" s="447"/>
      <c r="H884" s="447"/>
      <c r="I884" s="447"/>
      <c r="J884" s="447"/>
    </row>
    <row r="885" spans="1:10" x14ac:dyDescent="0.25">
      <c r="A885" s="448" t="s">
        <v>534</v>
      </c>
      <c r="B885" s="449"/>
      <c r="C885" s="449"/>
      <c r="D885" s="450"/>
      <c r="E885" s="451">
        <f>SUM(E875:E884)</f>
        <v>0</v>
      </c>
      <c r="F885" s="451"/>
      <c r="G885" s="451">
        <f>SUM(G875:G884)</f>
        <v>0</v>
      </c>
      <c r="H885" s="451"/>
      <c r="I885" s="451">
        <f>SUM(I875:I884)</f>
        <v>0</v>
      </c>
      <c r="J885" s="451"/>
    </row>
    <row r="886" spans="1:10" x14ac:dyDescent="0.25">
      <c r="A886" s="452" t="s">
        <v>861</v>
      </c>
      <c r="B886" s="453"/>
      <c r="C886" s="453"/>
      <c r="D886" s="453"/>
      <c r="E886" s="453"/>
      <c r="F886" s="453"/>
      <c r="G886" s="453"/>
      <c r="H886" s="453"/>
      <c r="I886" s="453"/>
      <c r="J886" s="454"/>
    </row>
    <row r="887" spans="1:10" x14ac:dyDescent="0.25">
      <c r="A887" s="429" t="s">
        <v>862</v>
      </c>
      <c r="B887" s="430"/>
      <c r="C887" s="430"/>
      <c r="D887" s="430"/>
      <c r="E887" s="430"/>
      <c r="F887" s="430"/>
      <c r="G887" s="430"/>
      <c r="H887" s="430"/>
      <c r="I887" s="430"/>
      <c r="J887" s="431"/>
    </row>
    <row r="888" spans="1:10" x14ac:dyDescent="0.25">
      <c r="A888" s="429" t="s">
        <v>863</v>
      </c>
      <c r="B888" s="430"/>
      <c r="C888" s="430"/>
      <c r="D888" s="430"/>
      <c r="E888" s="430"/>
      <c r="F888" s="430"/>
      <c r="G888" s="430"/>
      <c r="H888" s="430"/>
      <c r="I888" s="430"/>
      <c r="J888" s="431"/>
    </row>
    <row r="889" spans="1:10" x14ac:dyDescent="0.25">
      <c r="A889" s="432" t="s">
        <v>864</v>
      </c>
      <c r="B889" s="433"/>
      <c r="C889" s="433"/>
      <c r="D889" s="433"/>
      <c r="E889" s="433"/>
      <c r="F889" s="433"/>
      <c r="G889" s="433"/>
      <c r="H889" s="433"/>
      <c r="I889" s="433"/>
      <c r="J889" s="434"/>
    </row>
    <row r="890" spans="1:10" x14ac:dyDescent="0.25">
      <c r="A890" s="318"/>
      <c r="B890" s="435"/>
      <c r="C890" s="435"/>
      <c r="D890" s="435"/>
      <c r="E890" s="435"/>
      <c r="F890" s="435"/>
      <c r="G890" s="435"/>
      <c r="H890" s="435"/>
      <c r="I890" s="435"/>
      <c r="J890" s="436"/>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37"/>
      <c r="B918" s="438"/>
      <c r="C918" s="438"/>
      <c r="D918" s="438"/>
      <c r="E918" s="438"/>
      <c r="F918" s="438"/>
      <c r="G918" s="438"/>
      <c r="H918" s="438"/>
      <c r="I918" s="438"/>
      <c r="J918" s="439"/>
    </row>
    <row r="919" spans="1:10" x14ac:dyDescent="0.25">
      <c r="A919" s="437"/>
      <c r="B919" s="438"/>
      <c r="C919" s="438"/>
      <c r="D919" s="438"/>
      <c r="E919" s="438"/>
      <c r="F919" s="438"/>
      <c r="G919" s="438"/>
      <c r="H919" s="438"/>
      <c r="I919" s="438"/>
      <c r="J919" s="439"/>
    </row>
    <row r="920" spans="1:10" x14ac:dyDescent="0.25">
      <c r="A920" s="437"/>
      <c r="B920" s="438"/>
      <c r="C920" s="438"/>
      <c r="D920" s="438"/>
      <c r="E920" s="438"/>
      <c r="F920" s="438"/>
      <c r="G920" s="438"/>
      <c r="H920" s="438"/>
      <c r="I920" s="438"/>
      <c r="J920" s="439"/>
    </row>
    <row r="921" spans="1:10" x14ac:dyDescent="0.25">
      <c r="A921" s="437"/>
      <c r="B921" s="438"/>
      <c r="C921" s="438"/>
      <c r="D921" s="438"/>
      <c r="E921" s="438"/>
      <c r="F921" s="438"/>
      <c r="G921" s="438"/>
      <c r="H921" s="438"/>
      <c r="I921" s="438"/>
      <c r="J921" s="439"/>
    </row>
    <row r="922" spans="1:10" x14ac:dyDescent="0.25">
      <c r="A922" s="437"/>
      <c r="B922" s="438"/>
      <c r="C922" s="438"/>
      <c r="D922" s="438"/>
      <c r="E922" s="438"/>
      <c r="F922" s="438"/>
      <c r="G922" s="438"/>
      <c r="H922" s="438"/>
      <c r="I922" s="438"/>
      <c r="J922" s="439"/>
    </row>
    <row r="923" spans="1:10" x14ac:dyDescent="0.25">
      <c r="A923" s="437"/>
      <c r="B923" s="438"/>
      <c r="C923" s="438"/>
      <c r="D923" s="438"/>
      <c r="E923" s="438"/>
      <c r="F923" s="438"/>
      <c r="G923" s="438"/>
      <c r="H923" s="438"/>
      <c r="I923" s="438"/>
      <c r="J923" s="439"/>
    </row>
    <row r="924" spans="1:10" x14ac:dyDescent="0.25">
      <c r="A924" s="440"/>
      <c r="B924" s="441"/>
      <c r="C924" s="441"/>
      <c r="D924" s="441"/>
      <c r="E924" s="441"/>
      <c r="F924" s="441"/>
      <c r="G924" s="441"/>
      <c r="H924" s="441"/>
      <c r="I924" s="441"/>
      <c r="J924" s="442"/>
    </row>
    <row r="926" spans="1:10" ht="15.6" x14ac:dyDescent="0.3">
      <c r="A926" s="376" t="s">
        <v>848</v>
      </c>
      <c r="B926" s="377"/>
      <c r="C926" s="377"/>
      <c r="D926" s="377"/>
      <c r="E926" s="377"/>
      <c r="F926" s="377"/>
      <c r="G926" s="377"/>
      <c r="H926" s="374" t="str">
        <f>'CONTACT INFORMATION'!$A$24</f>
        <v>El Dorado</v>
      </c>
      <c r="I926" s="374"/>
      <c r="J926" s="375"/>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9" t="s">
        <v>854</v>
      </c>
      <c r="B929" s="470"/>
      <c r="C929" s="470"/>
      <c r="D929" s="471"/>
      <c r="E929" s="472"/>
      <c r="F929" s="473"/>
      <c r="G929" s="473"/>
      <c r="H929" s="473"/>
      <c r="I929" s="473"/>
      <c r="J929" s="474"/>
    </row>
    <row r="930" spans="1:10" x14ac:dyDescent="0.25">
      <c r="A930" s="478" t="s">
        <v>853</v>
      </c>
      <c r="B930" s="479"/>
      <c r="C930" s="479"/>
      <c r="D930" s="480"/>
      <c r="E930" s="475"/>
      <c r="F930" s="476"/>
      <c r="G930" s="476"/>
      <c r="H930" s="476"/>
      <c r="I930" s="476"/>
      <c r="J930" s="477"/>
    </row>
    <row r="931" spans="1:10" x14ac:dyDescent="0.25">
      <c r="A931" s="481" t="s">
        <v>808</v>
      </c>
      <c r="B931" s="482"/>
      <c r="C931" s="482"/>
      <c r="D931" s="483"/>
      <c r="E931" s="484"/>
      <c r="F931" s="485"/>
      <c r="G931" s="485"/>
      <c r="H931" s="485"/>
      <c r="I931" s="485"/>
      <c r="J931" s="486"/>
    </row>
    <row r="932" spans="1:10" ht="27" customHeight="1" x14ac:dyDescent="0.25">
      <c r="A932" s="157"/>
      <c r="B932" s="208"/>
      <c r="C932" s="208"/>
      <c r="D932" s="208"/>
      <c r="E932" s="487" t="s">
        <v>535</v>
      </c>
      <c r="F932" s="488"/>
      <c r="G932" s="487" t="s">
        <v>533</v>
      </c>
      <c r="H932" s="488"/>
      <c r="I932" s="489" t="s">
        <v>849</v>
      </c>
      <c r="J932" s="490"/>
    </row>
    <row r="933" spans="1:10" x14ac:dyDescent="0.25">
      <c r="A933" s="455" t="s">
        <v>527</v>
      </c>
      <c r="B933" s="456"/>
      <c r="C933" s="456"/>
      <c r="D933" s="457"/>
      <c r="E933" s="464"/>
      <c r="F933" s="464"/>
      <c r="G933" s="464"/>
      <c r="H933" s="464"/>
      <c r="I933" s="465"/>
      <c r="J933" s="465"/>
    </row>
    <row r="934" spans="1:10" x14ac:dyDescent="0.25">
      <c r="A934" s="460" t="s">
        <v>528</v>
      </c>
      <c r="B934" s="461"/>
      <c r="C934" s="461"/>
      <c r="D934" s="462"/>
      <c r="E934" s="446"/>
      <c r="F934" s="446"/>
      <c r="G934" s="447"/>
      <c r="H934" s="447"/>
      <c r="I934" s="463"/>
      <c r="J934" s="463"/>
    </row>
    <row r="935" spans="1:10" x14ac:dyDescent="0.25">
      <c r="A935" s="455" t="s">
        <v>529</v>
      </c>
      <c r="B935" s="456"/>
      <c r="C935" s="456"/>
      <c r="D935" s="457"/>
      <c r="E935" s="464"/>
      <c r="F935" s="464"/>
      <c r="G935" s="464"/>
      <c r="H935" s="464"/>
      <c r="I935" s="465"/>
      <c r="J935" s="465"/>
    </row>
    <row r="936" spans="1:10" x14ac:dyDescent="0.25">
      <c r="A936" s="460" t="s">
        <v>530</v>
      </c>
      <c r="B936" s="461"/>
      <c r="C936" s="461"/>
      <c r="D936" s="462"/>
      <c r="E936" s="446"/>
      <c r="F936" s="446"/>
      <c r="G936" s="447"/>
      <c r="H936" s="447"/>
      <c r="I936" s="463"/>
      <c r="J936" s="463"/>
    </row>
    <row r="937" spans="1:10" x14ac:dyDescent="0.25">
      <c r="A937" s="455" t="s">
        <v>531</v>
      </c>
      <c r="B937" s="456"/>
      <c r="C937" s="456"/>
      <c r="D937" s="457"/>
      <c r="E937" s="464"/>
      <c r="F937" s="464"/>
      <c r="G937" s="464"/>
      <c r="H937" s="464"/>
      <c r="I937" s="465"/>
      <c r="J937" s="465"/>
    </row>
    <row r="938" spans="1:10" x14ac:dyDescent="0.25">
      <c r="A938" s="460" t="s">
        <v>532</v>
      </c>
      <c r="B938" s="461"/>
      <c r="C938" s="461"/>
      <c r="D938" s="462"/>
      <c r="E938" s="446"/>
      <c r="F938" s="446"/>
      <c r="G938" s="447"/>
      <c r="H938" s="447"/>
      <c r="I938" s="463"/>
      <c r="J938" s="463"/>
    </row>
    <row r="939" spans="1:10" x14ac:dyDescent="0.25">
      <c r="A939" s="455" t="s">
        <v>537</v>
      </c>
      <c r="B939" s="456"/>
      <c r="C939" s="456"/>
      <c r="D939" s="457"/>
      <c r="E939" s="458"/>
      <c r="F939" s="458"/>
      <c r="G939" s="458"/>
      <c r="H939" s="458"/>
      <c r="I939" s="459"/>
      <c r="J939" s="459"/>
    </row>
    <row r="940" spans="1:10" x14ac:dyDescent="0.25">
      <c r="A940" s="443"/>
      <c r="B940" s="444"/>
      <c r="C940" s="444"/>
      <c r="D940" s="445"/>
      <c r="E940" s="446"/>
      <c r="F940" s="446"/>
      <c r="G940" s="447"/>
      <c r="H940" s="447"/>
      <c r="I940" s="447"/>
      <c r="J940" s="447"/>
    </row>
    <row r="941" spans="1:10" x14ac:dyDescent="0.25">
      <c r="A941" s="443"/>
      <c r="B941" s="444"/>
      <c r="C941" s="444"/>
      <c r="D941" s="445"/>
      <c r="E941" s="446"/>
      <c r="F941" s="446"/>
      <c r="G941" s="447"/>
      <c r="H941" s="447"/>
      <c r="I941" s="447"/>
      <c r="J941" s="447"/>
    </row>
    <row r="942" spans="1:10" x14ac:dyDescent="0.25">
      <c r="A942" s="443"/>
      <c r="B942" s="444"/>
      <c r="C942" s="444"/>
      <c r="D942" s="445"/>
      <c r="E942" s="446"/>
      <c r="F942" s="446"/>
      <c r="G942" s="447"/>
      <c r="H942" s="447"/>
      <c r="I942" s="447"/>
      <c r="J942" s="447"/>
    </row>
    <row r="943" spans="1:10" x14ac:dyDescent="0.25">
      <c r="A943" s="448" t="s">
        <v>534</v>
      </c>
      <c r="B943" s="449"/>
      <c r="C943" s="449"/>
      <c r="D943" s="450"/>
      <c r="E943" s="451">
        <f>SUM(E933:E942)</f>
        <v>0</v>
      </c>
      <c r="F943" s="451"/>
      <c r="G943" s="451">
        <f>SUM(G933:G942)</f>
        <v>0</v>
      </c>
      <c r="H943" s="451"/>
      <c r="I943" s="451">
        <f>SUM(I933:I942)</f>
        <v>0</v>
      </c>
      <c r="J943" s="451"/>
    </row>
    <row r="944" spans="1:10" x14ac:dyDescent="0.25">
      <c r="A944" s="452" t="s">
        <v>861</v>
      </c>
      <c r="B944" s="453"/>
      <c r="C944" s="453"/>
      <c r="D944" s="453"/>
      <c r="E944" s="453"/>
      <c r="F944" s="453"/>
      <c r="G944" s="453"/>
      <c r="H944" s="453"/>
      <c r="I944" s="453"/>
      <c r="J944" s="454"/>
    </row>
    <row r="945" spans="1:10" x14ac:dyDescent="0.25">
      <c r="A945" s="429" t="s">
        <v>862</v>
      </c>
      <c r="B945" s="430"/>
      <c r="C945" s="430"/>
      <c r="D945" s="430"/>
      <c r="E945" s="430"/>
      <c r="F945" s="430"/>
      <c r="G945" s="430"/>
      <c r="H945" s="430"/>
      <c r="I945" s="430"/>
      <c r="J945" s="431"/>
    </row>
    <row r="946" spans="1:10" x14ac:dyDescent="0.25">
      <c r="A946" s="429" t="s">
        <v>863</v>
      </c>
      <c r="B946" s="430"/>
      <c r="C946" s="430"/>
      <c r="D946" s="430"/>
      <c r="E946" s="430"/>
      <c r="F946" s="430"/>
      <c r="G946" s="430"/>
      <c r="H946" s="430"/>
      <c r="I946" s="430"/>
      <c r="J946" s="431"/>
    </row>
    <row r="947" spans="1:10" x14ac:dyDescent="0.25">
      <c r="A947" s="432" t="s">
        <v>864</v>
      </c>
      <c r="B947" s="433"/>
      <c r="C947" s="433"/>
      <c r="D947" s="433"/>
      <c r="E947" s="433"/>
      <c r="F947" s="433"/>
      <c r="G947" s="433"/>
      <c r="H947" s="433"/>
      <c r="I947" s="433"/>
      <c r="J947" s="434"/>
    </row>
    <row r="948" spans="1:10" x14ac:dyDescent="0.25">
      <c r="A948" s="318"/>
      <c r="B948" s="435"/>
      <c r="C948" s="435"/>
      <c r="D948" s="435"/>
      <c r="E948" s="435"/>
      <c r="F948" s="435"/>
      <c r="G948" s="435"/>
      <c r="H948" s="435"/>
      <c r="I948" s="435"/>
      <c r="J948" s="436"/>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37"/>
      <c r="B976" s="438"/>
      <c r="C976" s="438"/>
      <c r="D976" s="438"/>
      <c r="E976" s="438"/>
      <c r="F976" s="438"/>
      <c r="G976" s="438"/>
      <c r="H976" s="438"/>
      <c r="I976" s="438"/>
      <c r="J976" s="439"/>
    </row>
    <row r="977" spans="1:10" x14ac:dyDescent="0.25">
      <c r="A977" s="437"/>
      <c r="B977" s="438"/>
      <c r="C977" s="438"/>
      <c r="D977" s="438"/>
      <c r="E977" s="438"/>
      <c r="F977" s="438"/>
      <c r="G977" s="438"/>
      <c r="H977" s="438"/>
      <c r="I977" s="438"/>
      <c r="J977" s="439"/>
    </row>
    <row r="978" spans="1:10" x14ac:dyDescent="0.25">
      <c r="A978" s="437"/>
      <c r="B978" s="438"/>
      <c r="C978" s="438"/>
      <c r="D978" s="438"/>
      <c r="E978" s="438"/>
      <c r="F978" s="438"/>
      <c r="G978" s="438"/>
      <c r="H978" s="438"/>
      <c r="I978" s="438"/>
      <c r="J978" s="439"/>
    </row>
    <row r="979" spans="1:10" x14ac:dyDescent="0.25">
      <c r="A979" s="437"/>
      <c r="B979" s="438"/>
      <c r="C979" s="438"/>
      <c r="D979" s="438"/>
      <c r="E979" s="438"/>
      <c r="F979" s="438"/>
      <c r="G979" s="438"/>
      <c r="H979" s="438"/>
      <c r="I979" s="438"/>
      <c r="J979" s="439"/>
    </row>
    <row r="980" spans="1:10" x14ac:dyDescent="0.25">
      <c r="A980" s="437"/>
      <c r="B980" s="438"/>
      <c r="C980" s="438"/>
      <c r="D980" s="438"/>
      <c r="E980" s="438"/>
      <c r="F980" s="438"/>
      <c r="G980" s="438"/>
      <c r="H980" s="438"/>
      <c r="I980" s="438"/>
      <c r="J980" s="439"/>
    </row>
    <row r="981" spans="1:10" x14ac:dyDescent="0.25">
      <c r="A981" s="437"/>
      <c r="B981" s="438"/>
      <c r="C981" s="438"/>
      <c r="D981" s="438"/>
      <c r="E981" s="438"/>
      <c r="F981" s="438"/>
      <c r="G981" s="438"/>
      <c r="H981" s="438"/>
      <c r="I981" s="438"/>
      <c r="J981" s="439"/>
    </row>
    <row r="982" spans="1:10" x14ac:dyDescent="0.25">
      <c r="A982" s="440"/>
      <c r="B982" s="441"/>
      <c r="C982" s="441"/>
      <c r="D982" s="441"/>
      <c r="E982" s="441"/>
      <c r="F982" s="441"/>
      <c r="G982" s="441"/>
      <c r="H982" s="441"/>
      <c r="I982" s="441"/>
      <c r="J982" s="44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184:J189 E244:F246 E295:J300 E302:F304 E353:J358 E360:F362 E411:J416 E418:F420 E469:J474 E476:F478 E527:J532 E534:F536 E585:J590 E592:F594 E643:J648 E650:F652 E701:J706 E708:F710 E759:J764 E766:F768 E817:J822 E824:F826 E875:J880 E882:F884 E933:J938 E237:J2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El Dorado</v>
      </c>
      <c r="I1" s="374"/>
      <c r="J1" s="375"/>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9" t="s">
        <v>854</v>
      </c>
      <c r="B4" s="470"/>
      <c r="C4" s="470"/>
      <c r="D4" s="471"/>
      <c r="E4" s="472"/>
      <c r="F4" s="473"/>
      <c r="G4" s="473"/>
      <c r="H4" s="473"/>
      <c r="I4" s="473"/>
      <c r="J4" s="474"/>
    </row>
    <row r="5" spans="1:10" x14ac:dyDescent="0.25">
      <c r="A5" s="478" t="s">
        <v>853</v>
      </c>
      <c r="B5" s="479"/>
      <c r="C5" s="479"/>
      <c r="D5" s="480"/>
      <c r="E5" s="475"/>
      <c r="F5" s="476"/>
      <c r="G5" s="476"/>
      <c r="H5" s="476"/>
      <c r="I5" s="476"/>
      <c r="J5" s="477"/>
    </row>
    <row r="6" spans="1:10" x14ac:dyDescent="0.25">
      <c r="A6" s="481" t="s">
        <v>808</v>
      </c>
      <c r="B6" s="482"/>
      <c r="C6" s="482"/>
      <c r="D6" s="483"/>
      <c r="E6" s="556"/>
      <c r="F6" s="557"/>
      <c r="G6" s="557"/>
      <c r="H6" s="557"/>
      <c r="I6" s="557"/>
      <c r="J6" s="558"/>
    </row>
    <row r="7" spans="1:10" x14ac:dyDescent="0.25">
      <c r="A7" s="157"/>
      <c r="B7" s="208"/>
      <c r="C7" s="208"/>
      <c r="D7" s="208"/>
      <c r="E7" s="487" t="s">
        <v>535</v>
      </c>
      <c r="F7" s="488"/>
      <c r="G7" s="487" t="s">
        <v>533</v>
      </c>
      <c r="H7" s="488"/>
      <c r="I7" s="489" t="s">
        <v>849</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861</v>
      </c>
      <c r="B19" s="453"/>
      <c r="C19" s="453"/>
      <c r="D19" s="453"/>
      <c r="E19" s="453"/>
      <c r="F19" s="453"/>
      <c r="G19" s="453"/>
      <c r="H19" s="453"/>
      <c r="I19" s="453"/>
      <c r="J19" s="454"/>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318"/>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El Dorado</v>
      </c>
      <c r="I56" s="374"/>
      <c r="J56" s="375"/>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9" t="s">
        <v>854</v>
      </c>
      <c r="B59" s="470"/>
      <c r="C59" s="470"/>
      <c r="D59" s="471"/>
      <c r="E59" s="472"/>
      <c r="F59" s="473"/>
      <c r="G59" s="473"/>
      <c r="H59" s="473"/>
      <c r="I59" s="473"/>
      <c r="J59" s="474"/>
    </row>
    <row r="60" spans="1:10" x14ac:dyDescent="0.25">
      <c r="A60" s="478" t="s">
        <v>853</v>
      </c>
      <c r="B60" s="479"/>
      <c r="C60" s="479"/>
      <c r="D60" s="480"/>
      <c r="E60" s="475"/>
      <c r="F60" s="476"/>
      <c r="G60" s="476"/>
      <c r="H60" s="476"/>
      <c r="I60" s="476"/>
      <c r="J60" s="477"/>
    </row>
    <row r="61" spans="1:10" x14ac:dyDescent="0.25">
      <c r="A61" s="481" t="s">
        <v>808</v>
      </c>
      <c r="B61" s="482"/>
      <c r="C61" s="482"/>
      <c r="D61" s="483"/>
      <c r="E61" s="556"/>
      <c r="F61" s="557"/>
      <c r="G61" s="557"/>
      <c r="H61" s="557"/>
      <c r="I61" s="557"/>
      <c r="J61" s="558"/>
    </row>
    <row r="62" spans="1:10" x14ac:dyDescent="0.25">
      <c r="A62" s="157"/>
      <c r="B62" s="208"/>
      <c r="C62" s="208"/>
      <c r="D62" s="208"/>
      <c r="E62" s="487" t="s">
        <v>535</v>
      </c>
      <c r="F62" s="488"/>
      <c r="G62" s="487" t="s">
        <v>533</v>
      </c>
      <c r="H62" s="488"/>
      <c r="I62" s="489" t="s">
        <v>849</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861</v>
      </c>
      <c r="B74" s="453"/>
      <c r="C74" s="453"/>
      <c r="D74" s="453"/>
      <c r="E74" s="453"/>
      <c r="F74" s="453"/>
      <c r="G74" s="453"/>
      <c r="H74" s="453"/>
      <c r="I74" s="453"/>
      <c r="J74" s="454"/>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318"/>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6" t="s">
        <v>848</v>
      </c>
      <c r="B112" s="377"/>
      <c r="C112" s="377"/>
      <c r="D112" s="377"/>
      <c r="E112" s="377"/>
      <c r="F112" s="377"/>
      <c r="G112" s="377"/>
      <c r="H112" s="374" t="str">
        <f>'CONTACT INFORMATION'!$A$24</f>
        <v>El Dorado</v>
      </c>
      <c r="I112" s="374"/>
      <c r="J112" s="375"/>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9" t="s">
        <v>854</v>
      </c>
      <c r="B115" s="470"/>
      <c r="C115" s="470"/>
      <c r="D115" s="471"/>
      <c r="E115" s="472"/>
      <c r="F115" s="473"/>
      <c r="G115" s="473"/>
      <c r="H115" s="473"/>
      <c r="I115" s="473"/>
      <c r="J115" s="474"/>
    </row>
    <row r="116" spans="1:10" x14ac:dyDescent="0.25">
      <c r="A116" s="478" t="s">
        <v>853</v>
      </c>
      <c r="B116" s="479"/>
      <c r="C116" s="479"/>
      <c r="D116" s="480"/>
      <c r="E116" s="475"/>
      <c r="F116" s="476"/>
      <c r="G116" s="476"/>
      <c r="H116" s="476"/>
      <c r="I116" s="476"/>
      <c r="J116" s="477"/>
    </row>
    <row r="117" spans="1:10" x14ac:dyDescent="0.25">
      <c r="A117" s="481" t="s">
        <v>808</v>
      </c>
      <c r="B117" s="482"/>
      <c r="C117" s="482"/>
      <c r="D117" s="483"/>
      <c r="E117" s="556"/>
      <c r="F117" s="557"/>
      <c r="G117" s="557"/>
      <c r="H117" s="557"/>
      <c r="I117" s="557"/>
      <c r="J117" s="558"/>
    </row>
    <row r="118" spans="1:10" x14ac:dyDescent="0.25">
      <c r="A118" s="157"/>
      <c r="B118" s="208"/>
      <c r="C118" s="208"/>
      <c r="D118" s="208"/>
      <c r="E118" s="487" t="s">
        <v>535</v>
      </c>
      <c r="F118" s="488"/>
      <c r="G118" s="487" t="s">
        <v>533</v>
      </c>
      <c r="H118" s="488"/>
      <c r="I118" s="489" t="s">
        <v>849</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861</v>
      </c>
      <c r="B130" s="453"/>
      <c r="C130" s="453"/>
      <c r="D130" s="453"/>
      <c r="E130" s="453"/>
      <c r="F130" s="453"/>
      <c r="G130" s="453"/>
      <c r="H130" s="453"/>
      <c r="I130" s="453"/>
      <c r="J130" s="454"/>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318"/>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El Dorado</v>
      </c>
      <c r="I167" s="374"/>
      <c r="J167" s="375"/>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9" t="s">
        <v>854</v>
      </c>
      <c r="B170" s="470"/>
      <c r="C170" s="470"/>
      <c r="D170" s="471"/>
      <c r="E170" s="472"/>
      <c r="F170" s="473"/>
      <c r="G170" s="473"/>
      <c r="H170" s="473"/>
      <c r="I170" s="473"/>
      <c r="J170" s="474"/>
    </row>
    <row r="171" spans="1:10" x14ac:dyDescent="0.25">
      <c r="A171" s="478" t="s">
        <v>853</v>
      </c>
      <c r="B171" s="479"/>
      <c r="C171" s="479"/>
      <c r="D171" s="480"/>
      <c r="E171" s="475"/>
      <c r="F171" s="476"/>
      <c r="G171" s="476"/>
      <c r="H171" s="476"/>
      <c r="I171" s="476"/>
      <c r="J171" s="477"/>
    </row>
    <row r="172" spans="1:10" x14ac:dyDescent="0.25">
      <c r="A172" s="481" t="s">
        <v>808</v>
      </c>
      <c r="B172" s="482"/>
      <c r="C172" s="482"/>
      <c r="D172" s="483"/>
      <c r="E172" s="556"/>
      <c r="F172" s="557"/>
      <c r="G172" s="557"/>
      <c r="H172" s="557"/>
      <c r="I172" s="557"/>
      <c r="J172" s="558"/>
    </row>
    <row r="173" spans="1:10" x14ac:dyDescent="0.25">
      <c r="A173" s="157"/>
      <c r="B173" s="208"/>
      <c r="C173" s="208"/>
      <c r="D173" s="208"/>
      <c r="E173" s="487" t="s">
        <v>535</v>
      </c>
      <c r="F173" s="488"/>
      <c r="G173" s="487" t="s">
        <v>533</v>
      </c>
      <c r="H173" s="488"/>
      <c r="I173" s="489" t="s">
        <v>849</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861</v>
      </c>
      <c r="B185" s="453"/>
      <c r="C185" s="453"/>
      <c r="D185" s="453"/>
      <c r="E185" s="453"/>
      <c r="F185" s="453"/>
      <c r="G185" s="453"/>
      <c r="H185" s="453"/>
      <c r="I185" s="453"/>
      <c r="J185" s="454"/>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318"/>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6" t="s">
        <v>848</v>
      </c>
      <c r="B222" s="377"/>
      <c r="C222" s="377"/>
      <c r="D222" s="377"/>
      <c r="E222" s="377"/>
      <c r="F222" s="377"/>
      <c r="G222" s="377"/>
      <c r="H222" s="374" t="str">
        <f>'CONTACT INFORMATION'!$A$24</f>
        <v>El Dorado</v>
      </c>
      <c r="I222" s="374"/>
      <c r="J222" s="375"/>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9" t="s">
        <v>854</v>
      </c>
      <c r="B225" s="470"/>
      <c r="C225" s="470"/>
      <c r="D225" s="471"/>
      <c r="E225" s="472"/>
      <c r="F225" s="473"/>
      <c r="G225" s="473"/>
      <c r="H225" s="473"/>
      <c r="I225" s="473"/>
      <c r="J225" s="474"/>
    </row>
    <row r="226" spans="1:10" x14ac:dyDescent="0.25">
      <c r="A226" s="478" t="s">
        <v>853</v>
      </c>
      <c r="B226" s="479"/>
      <c r="C226" s="479"/>
      <c r="D226" s="480"/>
      <c r="E226" s="475"/>
      <c r="F226" s="476"/>
      <c r="G226" s="476"/>
      <c r="H226" s="476"/>
      <c r="I226" s="476"/>
      <c r="J226" s="477"/>
    </row>
    <row r="227" spans="1:10" x14ac:dyDescent="0.25">
      <c r="A227" s="481" t="s">
        <v>808</v>
      </c>
      <c r="B227" s="482"/>
      <c r="C227" s="482"/>
      <c r="D227" s="483"/>
      <c r="E227" s="556"/>
      <c r="F227" s="557"/>
      <c r="G227" s="557"/>
      <c r="H227" s="557"/>
      <c r="I227" s="557"/>
      <c r="J227" s="558"/>
    </row>
    <row r="228" spans="1:10" x14ac:dyDescent="0.25">
      <c r="A228" s="157"/>
      <c r="B228" s="208"/>
      <c r="C228" s="208"/>
      <c r="D228" s="208"/>
      <c r="E228" s="487" t="s">
        <v>535</v>
      </c>
      <c r="F228" s="488"/>
      <c r="G228" s="487" t="s">
        <v>533</v>
      </c>
      <c r="H228" s="488"/>
      <c r="I228" s="489" t="s">
        <v>849</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861</v>
      </c>
      <c r="B240" s="453"/>
      <c r="C240" s="453"/>
      <c r="D240" s="453"/>
      <c r="E240" s="453"/>
      <c r="F240" s="453"/>
      <c r="G240" s="453"/>
      <c r="H240" s="453"/>
      <c r="I240" s="453"/>
      <c r="J240" s="454"/>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318"/>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6" t="s">
        <v>848</v>
      </c>
      <c r="B277" s="377"/>
      <c r="C277" s="377"/>
      <c r="D277" s="377"/>
      <c r="E277" s="377"/>
      <c r="F277" s="377"/>
      <c r="G277" s="377"/>
      <c r="H277" s="374" t="str">
        <f>'CONTACT INFORMATION'!$A$24</f>
        <v>El Dorado</v>
      </c>
      <c r="I277" s="374"/>
      <c r="J277" s="375"/>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35" customHeight="1" x14ac:dyDescent="0.25">
      <c r="A280" s="469" t="s">
        <v>854</v>
      </c>
      <c r="B280" s="500"/>
      <c r="C280" s="500"/>
      <c r="D280" s="501"/>
      <c r="E280" s="472"/>
      <c r="F280" s="473"/>
      <c r="G280" s="473"/>
      <c r="H280" s="473"/>
      <c r="I280" s="473"/>
      <c r="J280" s="474"/>
    </row>
    <row r="281" spans="1:10" ht="13.35" customHeight="1" x14ac:dyDescent="0.25">
      <c r="A281" s="478" t="s">
        <v>853</v>
      </c>
      <c r="B281" s="479"/>
      <c r="C281" s="479"/>
      <c r="D281" s="480"/>
      <c r="E281" s="475"/>
      <c r="F281" s="476"/>
      <c r="G281" s="476"/>
      <c r="H281" s="476"/>
      <c r="I281" s="476"/>
      <c r="J281" s="477"/>
    </row>
    <row r="282" spans="1:10" x14ac:dyDescent="0.25">
      <c r="A282" s="491" t="s">
        <v>808</v>
      </c>
      <c r="B282" s="492"/>
      <c r="C282" s="492"/>
      <c r="D282" s="493"/>
      <c r="E282" s="484"/>
      <c r="F282" s="485"/>
      <c r="G282" s="485"/>
      <c r="H282" s="485"/>
      <c r="I282" s="485"/>
      <c r="J282" s="486"/>
    </row>
    <row r="283" spans="1:10" ht="13.35" customHeight="1" x14ac:dyDescent="0.25">
      <c r="A283" s="58"/>
      <c r="B283" s="59"/>
      <c r="C283" s="59"/>
      <c r="D283" s="59"/>
      <c r="E283" s="553" t="s">
        <v>535</v>
      </c>
      <c r="F283" s="553"/>
      <c r="G283" s="553" t="s">
        <v>533</v>
      </c>
      <c r="H283" s="553"/>
      <c r="I283" s="554" t="s">
        <v>849</v>
      </c>
      <c r="J283" s="555"/>
    </row>
    <row r="284" spans="1:10" x14ac:dyDescent="0.25">
      <c r="A284" s="455" t="s">
        <v>527</v>
      </c>
      <c r="B284" s="456"/>
      <c r="C284" s="456"/>
      <c r="D284" s="457"/>
      <c r="E284" s="549"/>
      <c r="F284" s="550"/>
      <c r="G284" s="549"/>
      <c r="H284" s="550"/>
      <c r="I284" s="551"/>
      <c r="J284" s="552"/>
    </row>
    <row r="285" spans="1:10" x14ac:dyDescent="0.25">
      <c r="A285" s="460" t="s">
        <v>528</v>
      </c>
      <c r="B285" s="461"/>
      <c r="C285" s="461"/>
      <c r="D285" s="462"/>
      <c r="E285" s="537"/>
      <c r="F285" s="538"/>
      <c r="G285" s="539"/>
      <c r="H285" s="540"/>
      <c r="I285" s="543"/>
      <c r="J285" s="544"/>
    </row>
    <row r="286" spans="1:10" x14ac:dyDescent="0.25">
      <c r="A286" s="455" t="s">
        <v>529</v>
      </c>
      <c r="B286" s="456"/>
      <c r="C286" s="456"/>
      <c r="D286" s="457"/>
      <c r="E286" s="549"/>
      <c r="F286" s="550"/>
      <c r="G286" s="549"/>
      <c r="H286" s="550"/>
      <c r="I286" s="551"/>
      <c r="J286" s="552"/>
    </row>
    <row r="287" spans="1:10" x14ac:dyDescent="0.25">
      <c r="A287" s="460" t="s">
        <v>530</v>
      </c>
      <c r="B287" s="461"/>
      <c r="C287" s="461"/>
      <c r="D287" s="462"/>
      <c r="E287" s="537"/>
      <c r="F287" s="538"/>
      <c r="G287" s="539"/>
      <c r="H287" s="540"/>
      <c r="I287" s="543"/>
      <c r="J287" s="544"/>
    </row>
    <row r="288" spans="1:10" x14ac:dyDescent="0.25">
      <c r="A288" s="455" t="s">
        <v>531</v>
      </c>
      <c r="B288" s="456"/>
      <c r="C288" s="456"/>
      <c r="D288" s="457"/>
      <c r="E288" s="549"/>
      <c r="F288" s="550"/>
      <c r="G288" s="549"/>
      <c r="H288" s="550"/>
      <c r="I288" s="551"/>
      <c r="J288" s="552"/>
    </row>
    <row r="289" spans="1:10" x14ac:dyDescent="0.25">
      <c r="A289" s="460" t="s">
        <v>532</v>
      </c>
      <c r="B289" s="461"/>
      <c r="C289" s="461"/>
      <c r="D289" s="462"/>
      <c r="E289" s="537"/>
      <c r="F289" s="538"/>
      <c r="G289" s="539"/>
      <c r="H289" s="540"/>
      <c r="I289" s="543"/>
      <c r="J289" s="544"/>
    </row>
    <row r="290" spans="1:10" x14ac:dyDescent="0.25">
      <c r="A290" s="455" t="s">
        <v>537</v>
      </c>
      <c r="B290" s="456"/>
      <c r="C290" s="456"/>
      <c r="D290" s="457"/>
      <c r="E290" s="545"/>
      <c r="F290" s="546"/>
      <c r="G290" s="545"/>
      <c r="H290" s="546"/>
      <c r="I290" s="547"/>
      <c r="J290" s="548"/>
    </row>
    <row r="291" spans="1:10" x14ac:dyDescent="0.25">
      <c r="A291" s="443"/>
      <c r="B291" s="444"/>
      <c r="C291" s="444"/>
      <c r="D291" s="445"/>
      <c r="E291" s="537"/>
      <c r="F291" s="538"/>
      <c r="G291" s="539"/>
      <c r="H291" s="540"/>
      <c r="I291" s="539"/>
      <c r="J291" s="540"/>
    </row>
    <row r="292" spans="1:10" x14ac:dyDescent="0.25">
      <c r="A292" s="443"/>
      <c r="B292" s="444"/>
      <c r="C292" s="444"/>
      <c r="D292" s="445"/>
      <c r="E292" s="537"/>
      <c r="F292" s="538"/>
      <c r="G292" s="539"/>
      <c r="H292" s="540"/>
      <c r="I292" s="539"/>
      <c r="J292" s="540"/>
    </row>
    <row r="293" spans="1:10" x14ac:dyDescent="0.25">
      <c r="A293" s="443"/>
      <c r="B293" s="444"/>
      <c r="C293" s="444"/>
      <c r="D293" s="445"/>
      <c r="E293" s="537"/>
      <c r="F293" s="538"/>
      <c r="G293" s="539"/>
      <c r="H293" s="540"/>
      <c r="I293" s="539"/>
      <c r="J293" s="540"/>
    </row>
    <row r="294" spans="1:10" x14ac:dyDescent="0.25">
      <c r="A294" s="448" t="s">
        <v>534</v>
      </c>
      <c r="B294" s="449"/>
      <c r="C294" s="449"/>
      <c r="D294" s="450"/>
      <c r="E294" s="541">
        <f>SUM(E284:E293)</f>
        <v>0</v>
      </c>
      <c r="F294" s="542"/>
      <c r="G294" s="541">
        <f>SUM(G284:G293)</f>
        <v>0</v>
      </c>
      <c r="H294" s="542"/>
      <c r="I294" s="541">
        <f>SUM(I284:I293)</f>
        <v>0</v>
      </c>
      <c r="J294" s="542"/>
    </row>
    <row r="295" spans="1:10" ht="13.35" customHeight="1" x14ac:dyDescent="0.25">
      <c r="A295" s="452" t="s">
        <v>861</v>
      </c>
      <c r="B295" s="531"/>
      <c r="C295" s="531"/>
      <c r="D295" s="531"/>
      <c r="E295" s="531"/>
      <c r="F295" s="531"/>
      <c r="G295" s="531"/>
      <c r="H295" s="531"/>
      <c r="I295" s="531"/>
      <c r="J295" s="532"/>
    </row>
    <row r="296" spans="1:10" ht="13.35" customHeight="1" x14ac:dyDescent="0.25">
      <c r="A296" s="429" t="s">
        <v>862</v>
      </c>
      <c r="B296" s="533"/>
      <c r="C296" s="533"/>
      <c r="D296" s="533"/>
      <c r="E296" s="533"/>
      <c r="F296" s="533"/>
      <c r="G296" s="533"/>
      <c r="H296" s="533"/>
      <c r="I296" s="533"/>
      <c r="J296" s="534"/>
    </row>
    <row r="297" spans="1:10" ht="13.35" customHeight="1" x14ac:dyDescent="0.25">
      <c r="A297" s="429" t="s">
        <v>863</v>
      </c>
      <c r="B297" s="533"/>
      <c r="C297" s="533"/>
      <c r="D297" s="533"/>
      <c r="E297" s="533"/>
      <c r="F297" s="533"/>
      <c r="G297" s="533"/>
      <c r="H297" s="533"/>
      <c r="I297" s="533"/>
      <c r="J297" s="534"/>
    </row>
    <row r="298" spans="1:10" ht="13.35" customHeight="1" x14ac:dyDescent="0.25">
      <c r="A298" s="432" t="s">
        <v>864</v>
      </c>
      <c r="B298" s="535"/>
      <c r="C298" s="535"/>
      <c r="D298" s="535"/>
      <c r="E298" s="535"/>
      <c r="F298" s="535"/>
      <c r="G298" s="535"/>
      <c r="H298" s="535"/>
      <c r="I298" s="535"/>
      <c r="J298" s="536"/>
    </row>
    <row r="299" spans="1:10" ht="13.35" customHeight="1" x14ac:dyDescent="0.25">
      <c r="A299" s="515"/>
      <c r="B299" s="516"/>
      <c r="C299" s="516"/>
      <c r="D299" s="516"/>
      <c r="E299" s="516"/>
      <c r="F299" s="516"/>
      <c r="G299" s="516"/>
      <c r="H299" s="516"/>
      <c r="I299" s="516"/>
      <c r="J299" s="517"/>
    </row>
    <row r="300" spans="1:10" x14ac:dyDescent="0.25">
      <c r="A300" s="518"/>
      <c r="B300" s="519"/>
      <c r="C300" s="519"/>
      <c r="D300" s="519"/>
      <c r="E300" s="519"/>
      <c r="F300" s="519"/>
      <c r="G300" s="519"/>
      <c r="H300" s="519"/>
      <c r="I300" s="519"/>
      <c r="J300" s="520"/>
    </row>
    <row r="301" spans="1:10" x14ac:dyDescent="0.25">
      <c r="A301" s="518"/>
      <c r="B301" s="519"/>
      <c r="C301" s="519"/>
      <c r="D301" s="519"/>
      <c r="E301" s="519"/>
      <c r="F301" s="519"/>
      <c r="G301" s="519"/>
      <c r="H301" s="519"/>
      <c r="I301" s="519"/>
      <c r="J301" s="520"/>
    </row>
    <row r="302" spans="1:10" x14ac:dyDescent="0.25">
      <c r="A302" s="518"/>
      <c r="B302" s="519"/>
      <c r="C302" s="519"/>
      <c r="D302" s="519"/>
      <c r="E302" s="519"/>
      <c r="F302" s="519"/>
      <c r="G302" s="519"/>
      <c r="H302" s="519"/>
      <c r="I302" s="519"/>
      <c r="J302" s="520"/>
    </row>
    <row r="303" spans="1:10" x14ac:dyDescent="0.25">
      <c r="A303" s="518"/>
      <c r="B303" s="519"/>
      <c r="C303" s="519"/>
      <c r="D303" s="519"/>
      <c r="E303" s="519"/>
      <c r="F303" s="519"/>
      <c r="G303" s="519"/>
      <c r="H303" s="519"/>
      <c r="I303" s="519"/>
      <c r="J303" s="520"/>
    </row>
    <row r="304" spans="1:10" x14ac:dyDescent="0.25">
      <c r="A304" s="518"/>
      <c r="B304" s="519"/>
      <c r="C304" s="519"/>
      <c r="D304" s="519"/>
      <c r="E304" s="519"/>
      <c r="F304" s="519"/>
      <c r="G304" s="519"/>
      <c r="H304" s="519"/>
      <c r="I304" s="519"/>
      <c r="J304" s="520"/>
    </row>
    <row r="305" spans="1:10" x14ac:dyDescent="0.25">
      <c r="A305" s="518"/>
      <c r="B305" s="519"/>
      <c r="C305" s="519"/>
      <c r="D305" s="519"/>
      <c r="E305" s="519"/>
      <c r="F305" s="519"/>
      <c r="G305" s="519"/>
      <c r="H305" s="519"/>
      <c r="I305" s="519"/>
      <c r="J305" s="520"/>
    </row>
    <row r="306" spans="1:10" x14ac:dyDescent="0.25">
      <c r="A306" s="518"/>
      <c r="B306" s="519"/>
      <c r="C306" s="519"/>
      <c r="D306" s="519"/>
      <c r="E306" s="519"/>
      <c r="F306" s="519"/>
      <c r="G306" s="519"/>
      <c r="H306" s="519"/>
      <c r="I306" s="519"/>
      <c r="J306" s="520"/>
    </row>
    <row r="307" spans="1:10" x14ac:dyDescent="0.25">
      <c r="A307" s="518"/>
      <c r="B307" s="519"/>
      <c r="C307" s="519"/>
      <c r="D307" s="519"/>
      <c r="E307" s="519"/>
      <c r="F307" s="519"/>
      <c r="G307" s="519"/>
      <c r="H307" s="519"/>
      <c r="I307" s="519"/>
      <c r="J307" s="520"/>
    </row>
    <row r="308" spans="1:10" x14ac:dyDescent="0.25">
      <c r="A308" s="518"/>
      <c r="B308" s="519"/>
      <c r="C308" s="519"/>
      <c r="D308" s="519"/>
      <c r="E308" s="519"/>
      <c r="F308" s="519"/>
      <c r="G308" s="519"/>
      <c r="H308" s="519"/>
      <c r="I308" s="519"/>
      <c r="J308" s="520"/>
    </row>
    <row r="309" spans="1:10" x14ac:dyDescent="0.25">
      <c r="A309" s="518"/>
      <c r="B309" s="519"/>
      <c r="C309" s="519"/>
      <c r="D309" s="519"/>
      <c r="E309" s="519"/>
      <c r="F309" s="519"/>
      <c r="G309" s="519"/>
      <c r="H309" s="519"/>
      <c r="I309" s="519"/>
      <c r="J309" s="520"/>
    </row>
    <row r="310" spans="1:10" x14ac:dyDescent="0.25">
      <c r="A310" s="518"/>
      <c r="B310" s="519"/>
      <c r="C310" s="519"/>
      <c r="D310" s="519"/>
      <c r="E310" s="519"/>
      <c r="F310" s="519"/>
      <c r="G310" s="519"/>
      <c r="H310" s="519"/>
      <c r="I310" s="519"/>
      <c r="J310" s="520"/>
    </row>
    <row r="311" spans="1:10" x14ac:dyDescent="0.25">
      <c r="A311" s="518"/>
      <c r="B311" s="519"/>
      <c r="C311" s="519"/>
      <c r="D311" s="519"/>
      <c r="E311" s="519"/>
      <c r="F311" s="519"/>
      <c r="G311" s="519"/>
      <c r="H311" s="519"/>
      <c r="I311" s="519"/>
      <c r="J311" s="520"/>
    </row>
    <row r="312" spans="1:10" x14ac:dyDescent="0.25">
      <c r="A312" s="518"/>
      <c r="B312" s="519"/>
      <c r="C312" s="519"/>
      <c r="D312" s="519"/>
      <c r="E312" s="519"/>
      <c r="F312" s="519"/>
      <c r="G312" s="519"/>
      <c r="H312" s="519"/>
      <c r="I312" s="519"/>
      <c r="J312" s="520"/>
    </row>
    <row r="313" spans="1:10" x14ac:dyDescent="0.25">
      <c r="A313" s="518"/>
      <c r="B313" s="519"/>
      <c r="C313" s="519"/>
      <c r="D313" s="519"/>
      <c r="E313" s="519"/>
      <c r="F313" s="519"/>
      <c r="G313" s="519"/>
      <c r="H313" s="519"/>
      <c r="I313" s="519"/>
      <c r="J313" s="520"/>
    </row>
    <row r="314" spans="1:10" x14ac:dyDescent="0.25">
      <c r="A314" s="518"/>
      <c r="B314" s="519"/>
      <c r="C314" s="519"/>
      <c r="D314" s="519"/>
      <c r="E314" s="519"/>
      <c r="F314" s="519"/>
      <c r="G314" s="519"/>
      <c r="H314" s="519"/>
      <c r="I314" s="519"/>
      <c r="J314" s="520"/>
    </row>
    <row r="315" spans="1:10" x14ac:dyDescent="0.25">
      <c r="A315" s="518"/>
      <c r="B315" s="519"/>
      <c r="C315" s="519"/>
      <c r="D315" s="519"/>
      <c r="E315" s="519"/>
      <c r="F315" s="519"/>
      <c r="G315" s="519"/>
      <c r="H315" s="519"/>
      <c r="I315" s="519"/>
      <c r="J315" s="520"/>
    </row>
    <row r="316" spans="1:10" x14ac:dyDescent="0.25">
      <c r="A316" s="518"/>
      <c r="B316" s="519"/>
      <c r="C316" s="519"/>
      <c r="D316" s="519"/>
      <c r="E316" s="519"/>
      <c r="F316" s="519"/>
      <c r="G316" s="519"/>
      <c r="H316" s="519"/>
      <c r="I316" s="519"/>
      <c r="J316" s="520"/>
    </row>
    <row r="317" spans="1:10" x14ac:dyDescent="0.25">
      <c r="A317" s="518"/>
      <c r="B317" s="519"/>
      <c r="C317" s="519"/>
      <c r="D317" s="519"/>
      <c r="E317" s="519"/>
      <c r="F317" s="519"/>
      <c r="G317" s="519"/>
      <c r="H317" s="519"/>
      <c r="I317" s="519"/>
      <c r="J317" s="520"/>
    </row>
    <row r="318" spans="1:10" x14ac:dyDescent="0.25">
      <c r="A318" s="518"/>
      <c r="B318" s="519"/>
      <c r="C318" s="519"/>
      <c r="D318" s="519"/>
      <c r="E318" s="519"/>
      <c r="F318" s="519"/>
      <c r="G318" s="519"/>
      <c r="H318" s="519"/>
      <c r="I318" s="519"/>
      <c r="J318" s="520"/>
    </row>
    <row r="319" spans="1:10" x14ac:dyDescent="0.25">
      <c r="A319" s="518"/>
      <c r="B319" s="519"/>
      <c r="C319" s="519"/>
      <c r="D319" s="519"/>
      <c r="E319" s="519"/>
      <c r="F319" s="519"/>
      <c r="G319" s="519"/>
      <c r="H319" s="519"/>
      <c r="I319" s="519"/>
      <c r="J319" s="520"/>
    </row>
    <row r="320" spans="1:10" x14ac:dyDescent="0.25">
      <c r="A320" s="518"/>
      <c r="B320" s="519"/>
      <c r="C320" s="519"/>
      <c r="D320" s="519"/>
      <c r="E320" s="519"/>
      <c r="F320" s="519"/>
      <c r="G320" s="519"/>
      <c r="H320" s="519"/>
      <c r="I320" s="519"/>
      <c r="J320" s="520"/>
    </row>
    <row r="321" spans="1:10" x14ac:dyDescent="0.25">
      <c r="A321" s="518"/>
      <c r="B321" s="519"/>
      <c r="C321" s="519"/>
      <c r="D321" s="519"/>
      <c r="E321" s="519"/>
      <c r="F321" s="519"/>
      <c r="G321" s="519"/>
      <c r="H321" s="519"/>
      <c r="I321" s="519"/>
      <c r="J321" s="520"/>
    </row>
    <row r="322" spans="1:10" x14ac:dyDescent="0.25">
      <c r="A322" s="518"/>
      <c r="B322" s="519"/>
      <c r="C322" s="519"/>
      <c r="D322" s="519"/>
      <c r="E322" s="519"/>
      <c r="F322" s="519"/>
      <c r="G322" s="519"/>
      <c r="H322" s="519"/>
      <c r="I322" s="519"/>
      <c r="J322" s="520"/>
    </row>
    <row r="323" spans="1:10" x14ac:dyDescent="0.25">
      <c r="A323" s="518"/>
      <c r="B323" s="519"/>
      <c r="C323" s="519"/>
      <c r="D323" s="519"/>
      <c r="E323" s="519"/>
      <c r="F323" s="519"/>
      <c r="G323" s="519"/>
      <c r="H323" s="519"/>
      <c r="I323" s="519"/>
      <c r="J323" s="520"/>
    </row>
    <row r="324" spans="1:10" x14ac:dyDescent="0.25">
      <c r="A324" s="518"/>
      <c r="B324" s="519"/>
      <c r="C324" s="519"/>
      <c r="D324" s="519"/>
      <c r="E324" s="519"/>
      <c r="F324" s="519"/>
      <c r="G324" s="519"/>
      <c r="H324" s="519"/>
      <c r="I324" s="519"/>
      <c r="J324" s="520"/>
    </row>
    <row r="325" spans="1:10" x14ac:dyDescent="0.25">
      <c r="A325" s="518"/>
      <c r="B325" s="519"/>
      <c r="C325" s="519"/>
      <c r="D325" s="519"/>
      <c r="E325" s="519"/>
      <c r="F325" s="519"/>
      <c r="G325" s="519"/>
      <c r="H325" s="519"/>
      <c r="I325" s="519"/>
      <c r="J325" s="520"/>
    </row>
    <row r="326" spans="1:10" x14ac:dyDescent="0.25">
      <c r="A326" s="518"/>
      <c r="B326" s="519"/>
      <c r="C326" s="519"/>
      <c r="D326" s="519"/>
      <c r="E326" s="519"/>
      <c r="F326" s="519"/>
      <c r="G326" s="519"/>
      <c r="H326" s="519"/>
      <c r="I326" s="519"/>
      <c r="J326" s="520"/>
    </row>
    <row r="327" spans="1:10" x14ac:dyDescent="0.25">
      <c r="A327" s="518"/>
      <c r="B327" s="519"/>
      <c r="C327" s="519"/>
      <c r="D327" s="519"/>
      <c r="E327" s="519"/>
      <c r="F327" s="519"/>
      <c r="G327" s="519"/>
      <c r="H327" s="519"/>
      <c r="I327" s="519"/>
      <c r="J327" s="520"/>
    </row>
    <row r="328" spans="1:10" x14ac:dyDescent="0.25">
      <c r="A328" s="521"/>
      <c r="B328" s="522"/>
      <c r="C328" s="522"/>
      <c r="D328" s="522"/>
      <c r="E328" s="522"/>
      <c r="F328" s="522"/>
      <c r="G328" s="522"/>
      <c r="H328" s="522"/>
      <c r="I328" s="522"/>
      <c r="J328" s="523"/>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El Dorado</v>
      </c>
      <c r="I330" s="374"/>
      <c r="J330" s="375"/>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35" customHeight="1" x14ac:dyDescent="0.25">
      <c r="A333" s="469" t="s">
        <v>854</v>
      </c>
      <c r="B333" s="500"/>
      <c r="C333" s="500"/>
      <c r="D333" s="501"/>
      <c r="E333" s="472"/>
      <c r="F333" s="473"/>
      <c r="G333" s="473"/>
      <c r="H333" s="473"/>
      <c r="I333" s="473"/>
      <c r="J333" s="474"/>
    </row>
    <row r="334" spans="1:10" ht="13.35" customHeight="1" x14ac:dyDescent="0.25">
      <c r="A334" s="478" t="s">
        <v>853</v>
      </c>
      <c r="B334" s="479"/>
      <c r="C334" s="479"/>
      <c r="D334" s="480"/>
      <c r="E334" s="475"/>
      <c r="F334" s="476"/>
      <c r="G334" s="476"/>
      <c r="H334" s="476"/>
      <c r="I334" s="476"/>
      <c r="J334" s="477"/>
    </row>
    <row r="335" spans="1:10" x14ac:dyDescent="0.25">
      <c r="A335" s="491" t="s">
        <v>808</v>
      </c>
      <c r="B335" s="492"/>
      <c r="C335" s="492"/>
      <c r="D335" s="493"/>
      <c r="E335" s="484"/>
      <c r="F335" s="485"/>
      <c r="G335" s="485"/>
      <c r="H335" s="485"/>
      <c r="I335" s="485"/>
      <c r="J335" s="486"/>
    </row>
    <row r="336" spans="1:10" ht="13.35" customHeight="1" x14ac:dyDescent="0.25">
      <c r="A336" s="58"/>
      <c r="B336" s="59"/>
      <c r="C336" s="59"/>
      <c r="D336" s="59"/>
      <c r="E336" s="553" t="s">
        <v>535</v>
      </c>
      <c r="F336" s="553"/>
      <c r="G336" s="553" t="s">
        <v>533</v>
      </c>
      <c r="H336" s="553"/>
      <c r="I336" s="554" t="s">
        <v>849</v>
      </c>
      <c r="J336" s="555"/>
    </row>
    <row r="337" spans="1:10" x14ac:dyDescent="0.25">
      <c r="A337" s="455" t="s">
        <v>527</v>
      </c>
      <c r="B337" s="456"/>
      <c r="C337" s="456"/>
      <c r="D337" s="457"/>
      <c r="E337" s="549"/>
      <c r="F337" s="550"/>
      <c r="G337" s="549"/>
      <c r="H337" s="550"/>
      <c r="I337" s="551"/>
      <c r="J337" s="552"/>
    </row>
    <row r="338" spans="1:10" x14ac:dyDescent="0.25">
      <c r="A338" s="460" t="s">
        <v>528</v>
      </c>
      <c r="B338" s="461"/>
      <c r="C338" s="461"/>
      <c r="D338" s="462"/>
      <c r="E338" s="537"/>
      <c r="F338" s="538"/>
      <c r="G338" s="539"/>
      <c r="H338" s="540"/>
      <c r="I338" s="543"/>
      <c r="J338" s="544"/>
    </row>
    <row r="339" spans="1:10" x14ac:dyDescent="0.25">
      <c r="A339" s="455" t="s">
        <v>529</v>
      </c>
      <c r="B339" s="456"/>
      <c r="C339" s="456"/>
      <c r="D339" s="457"/>
      <c r="E339" s="549"/>
      <c r="F339" s="550"/>
      <c r="G339" s="549"/>
      <c r="H339" s="550"/>
      <c r="I339" s="551"/>
      <c r="J339" s="552"/>
    </row>
    <row r="340" spans="1:10" x14ac:dyDescent="0.25">
      <c r="A340" s="460" t="s">
        <v>530</v>
      </c>
      <c r="B340" s="461"/>
      <c r="C340" s="461"/>
      <c r="D340" s="462"/>
      <c r="E340" s="537"/>
      <c r="F340" s="538"/>
      <c r="G340" s="539"/>
      <c r="H340" s="540"/>
      <c r="I340" s="543"/>
      <c r="J340" s="544"/>
    </row>
    <row r="341" spans="1:10" x14ac:dyDescent="0.25">
      <c r="A341" s="455" t="s">
        <v>531</v>
      </c>
      <c r="B341" s="456"/>
      <c r="C341" s="456"/>
      <c r="D341" s="457"/>
      <c r="E341" s="549"/>
      <c r="F341" s="550"/>
      <c r="G341" s="549"/>
      <c r="H341" s="550"/>
      <c r="I341" s="551"/>
      <c r="J341" s="552"/>
    </row>
    <row r="342" spans="1:10" x14ac:dyDescent="0.25">
      <c r="A342" s="460" t="s">
        <v>532</v>
      </c>
      <c r="B342" s="461"/>
      <c r="C342" s="461"/>
      <c r="D342" s="462"/>
      <c r="E342" s="537"/>
      <c r="F342" s="538"/>
      <c r="G342" s="539"/>
      <c r="H342" s="540"/>
      <c r="I342" s="543"/>
      <c r="J342" s="544"/>
    </row>
    <row r="343" spans="1:10" x14ac:dyDescent="0.25">
      <c r="A343" s="455" t="s">
        <v>537</v>
      </c>
      <c r="B343" s="456"/>
      <c r="C343" s="456"/>
      <c r="D343" s="457"/>
      <c r="E343" s="545"/>
      <c r="F343" s="546"/>
      <c r="G343" s="545"/>
      <c r="H343" s="546"/>
      <c r="I343" s="547"/>
      <c r="J343" s="548"/>
    </row>
    <row r="344" spans="1:10" x14ac:dyDescent="0.25">
      <c r="A344" s="443"/>
      <c r="B344" s="444"/>
      <c r="C344" s="444"/>
      <c r="D344" s="445"/>
      <c r="E344" s="537"/>
      <c r="F344" s="538"/>
      <c r="G344" s="539"/>
      <c r="H344" s="540"/>
      <c r="I344" s="539"/>
      <c r="J344" s="540"/>
    </row>
    <row r="345" spans="1:10" x14ac:dyDescent="0.25">
      <c r="A345" s="443"/>
      <c r="B345" s="444"/>
      <c r="C345" s="444"/>
      <c r="D345" s="445"/>
      <c r="E345" s="537"/>
      <c r="F345" s="538"/>
      <c r="G345" s="539"/>
      <c r="H345" s="540"/>
      <c r="I345" s="539"/>
      <c r="J345" s="540"/>
    </row>
    <row r="346" spans="1:10" x14ac:dyDescent="0.25">
      <c r="A346" s="443"/>
      <c r="B346" s="444"/>
      <c r="C346" s="444"/>
      <c r="D346" s="445"/>
      <c r="E346" s="537"/>
      <c r="F346" s="538"/>
      <c r="G346" s="539"/>
      <c r="H346" s="540"/>
      <c r="I346" s="539"/>
      <c r="J346" s="540"/>
    </row>
    <row r="347" spans="1:10" x14ac:dyDescent="0.25">
      <c r="A347" s="448" t="s">
        <v>534</v>
      </c>
      <c r="B347" s="449"/>
      <c r="C347" s="449"/>
      <c r="D347" s="450"/>
      <c r="E347" s="541">
        <f>SUM(E337:E346)</f>
        <v>0</v>
      </c>
      <c r="F347" s="542"/>
      <c r="G347" s="541">
        <f>SUM(G337:G346)</f>
        <v>0</v>
      </c>
      <c r="H347" s="542"/>
      <c r="I347" s="541">
        <f>SUM(I337:I346)</f>
        <v>0</v>
      </c>
      <c r="J347" s="542"/>
    </row>
    <row r="348" spans="1:10" ht="13.35" customHeight="1" x14ac:dyDescent="0.25">
      <c r="A348" s="452" t="s">
        <v>861</v>
      </c>
      <c r="B348" s="531"/>
      <c r="C348" s="531"/>
      <c r="D348" s="531"/>
      <c r="E348" s="531"/>
      <c r="F348" s="531"/>
      <c r="G348" s="531"/>
      <c r="H348" s="531"/>
      <c r="I348" s="531"/>
      <c r="J348" s="532"/>
    </row>
    <row r="349" spans="1:10" ht="13.35" customHeight="1" x14ac:dyDescent="0.25">
      <c r="A349" s="429" t="s">
        <v>862</v>
      </c>
      <c r="B349" s="533"/>
      <c r="C349" s="533"/>
      <c r="D349" s="533"/>
      <c r="E349" s="533"/>
      <c r="F349" s="533"/>
      <c r="G349" s="533"/>
      <c r="H349" s="533"/>
      <c r="I349" s="533"/>
      <c r="J349" s="534"/>
    </row>
    <row r="350" spans="1:10" ht="13.35" customHeight="1" x14ac:dyDescent="0.25">
      <c r="A350" s="429" t="s">
        <v>863</v>
      </c>
      <c r="B350" s="533"/>
      <c r="C350" s="533"/>
      <c r="D350" s="533"/>
      <c r="E350" s="533"/>
      <c r="F350" s="533"/>
      <c r="G350" s="533"/>
      <c r="H350" s="533"/>
      <c r="I350" s="533"/>
      <c r="J350" s="534"/>
    </row>
    <row r="351" spans="1:10" ht="13.35" customHeight="1" x14ac:dyDescent="0.25">
      <c r="A351" s="432" t="s">
        <v>864</v>
      </c>
      <c r="B351" s="535"/>
      <c r="C351" s="535"/>
      <c r="D351" s="535"/>
      <c r="E351" s="535"/>
      <c r="F351" s="535"/>
      <c r="G351" s="535"/>
      <c r="H351" s="535"/>
      <c r="I351" s="535"/>
      <c r="J351" s="536"/>
    </row>
    <row r="352" spans="1:10" x14ac:dyDescent="0.25">
      <c r="A352" s="515"/>
      <c r="B352" s="516"/>
      <c r="C352" s="516"/>
      <c r="D352" s="516"/>
      <c r="E352" s="516"/>
      <c r="F352" s="516"/>
      <c r="G352" s="516"/>
      <c r="H352" s="516"/>
      <c r="I352" s="516"/>
      <c r="J352" s="517"/>
    </row>
    <row r="353" spans="1:10" x14ac:dyDescent="0.25">
      <c r="A353" s="518"/>
      <c r="B353" s="519"/>
      <c r="C353" s="519"/>
      <c r="D353" s="519"/>
      <c r="E353" s="519"/>
      <c r="F353" s="519"/>
      <c r="G353" s="519"/>
      <c r="H353" s="519"/>
      <c r="I353" s="519"/>
      <c r="J353" s="520"/>
    </row>
    <row r="354" spans="1:10" x14ac:dyDescent="0.25">
      <c r="A354" s="518"/>
      <c r="B354" s="519"/>
      <c r="C354" s="519"/>
      <c r="D354" s="519"/>
      <c r="E354" s="519"/>
      <c r="F354" s="519"/>
      <c r="G354" s="519"/>
      <c r="H354" s="519"/>
      <c r="I354" s="519"/>
      <c r="J354" s="520"/>
    </row>
    <row r="355" spans="1:10" x14ac:dyDescent="0.25">
      <c r="A355" s="518"/>
      <c r="B355" s="519"/>
      <c r="C355" s="519"/>
      <c r="D355" s="519"/>
      <c r="E355" s="519"/>
      <c r="F355" s="519"/>
      <c r="G355" s="519"/>
      <c r="H355" s="519"/>
      <c r="I355" s="519"/>
      <c r="J355" s="520"/>
    </row>
    <row r="356" spans="1:10" x14ac:dyDescent="0.25">
      <c r="A356" s="518"/>
      <c r="B356" s="519"/>
      <c r="C356" s="519"/>
      <c r="D356" s="519"/>
      <c r="E356" s="519"/>
      <c r="F356" s="519"/>
      <c r="G356" s="519"/>
      <c r="H356" s="519"/>
      <c r="I356" s="519"/>
      <c r="J356" s="520"/>
    </row>
    <row r="357" spans="1:10" x14ac:dyDescent="0.25">
      <c r="A357" s="518"/>
      <c r="B357" s="519"/>
      <c r="C357" s="519"/>
      <c r="D357" s="519"/>
      <c r="E357" s="519"/>
      <c r="F357" s="519"/>
      <c r="G357" s="519"/>
      <c r="H357" s="519"/>
      <c r="I357" s="519"/>
      <c r="J357" s="520"/>
    </row>
    <row r="358" spans="1:10" x14ac:dyDescent="0.25">
      <c r="A358" s="518"/>
      <c r="B358" s="519"/>
      <c r="C358" s="519"/>
      <c r="D358" s="519"/>
      <c r="E358" s="519"/>
      <c r="F358" s="519"/>
      <c r="G358" s="519"/>
      <c r="H358" s="519"/>
      <c r="I358" s="519"/>
      <c r="J358" s="520"/>
    </row>
    <row r="359" spans="1:10" x14ac:dyDescent="0.25">
      <c r="A359" s="518"/>
      <c r="B359" s="519"/>
      <c r="C359" s="519"/>
      <c r="D359" s="519"/>
      <c r="E359" s="519"/>
      <c r="F359" s="519"/>
      <c r="G359" s="519"/>
      <c r="H359" s="519"/>
      <c r="I359" s="519"/>
      <c r="J359" s="520"/>
    </row>
    <row r="360" spans="1:10" x14ac:dyDescent="0.25">
      <c r="A360" s="518"/>
      <c r="B360" s="519"/>
      <c r="C360" s="519"/>
      <c r="D360" s="519"/>
      <c r="E360" s="519"/>
      <c r="F360" s="519"/>
      <c r="G360" s="519"/>
      <c r="H360" s="519"/>
      <c r="I360" s="519"/>
      <c r="J360" s="520"/>
    </row>
    <row r="361" spans="1:10" x14ac:dyDescent="0.25">
      <c r="A361" s="518"/>
      <c r="B361" s="519"/>
      <c r="C361" s="519"/>
      <c r="D361" s="519"/>
      <c r="E361" s="519"/>
      <c r="F361" s="519"/>
      <c r="G361" s="519"/>
      <c r="H361" s="519"/>
      <c r="I361" s="519"/>
      <c r="J361" s="520"/>
    </row>
    <row r="362" spans="1:10" x14ac:dyDescent="0.25">
      <c r="A362" s="518"/>
      <c r="B362" s="519"/>
      <c r="C362" s="519"/>
      <c r="D362" s="519"/>
      <c r="E362" s="519"/>
      <c r="F362" s="519"/>
      <c r="G362" s="519"/>
      <c r="H362" s="519"/>
      <c r="I362" s="519"/>
      <c r="J362" s="520"/>
    </row>
    <row r="363" spans="1:10" x14ac:dyDescent="0.25">
      <c r="A363" s="518"/>
      <c r="B363" s="519"/>
      <c r="C363" s="519"/>
      <c r="D363" s="519"/>
      <c r="E363" s="519"/>
      <c r="F363" s="519"/>
      <c r="G363" s="519"/>
      <c r="H363" s="519"/>
      <c r="I363" s="519"/>
      <c r="J363" s="520"/>
    </row>
    <row r="364" spans="1:10" x14ac:dyDescent="0.25">
      <c r="A364" s="518"/>
      <c r="B364" s="519"/>
      <c r="C364" s="519"/>
      <c r="D364" s="519"/>
      <c r="E364" s="519"/>
      <c r="F364" s="519"/>
      <c r="G364" s="519"/>
      <c r="H364" s="519"/>
      <c r="I364" s="519"/>
      <c r="J364" s="520"/>
    </row>
    <row r="365" spans="1:10" x14ac:dyDescent="0.25">
      <c r="A365" s="518"/>
      <c r="B365" s="519"/>
      <c r="C365" s="519"/>
      <c r="D365" s="519"/>
      <c r="E365" s="519"/>
      <c r="F365" s="519"/>
      <c r="G365" s="519"/>
      <c r="H365" s="519"/>
      <c r="I365" s="519"/>
      <c r="J365" s="520"/>
    </row>
    <row r="366" spans="1:10" x14ac:dyDescent="0.25">
      <c r="A366" s="518"/>
      <c r="B366" s="519"/>
      <c r="C366" s="519"/>
      <c r="D366" s="519"/>
      <c r="E366" s="519"/>
      <c r="F366" s="519"/>
      <c r="G366" s="519"/>
      <c r="H366" s="519"/>
      <c r="I366" s="519"/>
      <c r="J366" s="520"/>
    </row>
    <row r="367" spans="1:10" x14ac:dyDescent="0.25">
      <c r="A367" s="518"/>
      <c r="B367" s="519"/>
      <c r="C367" s="519"/>
      <c r="D367" s="519"/>
      <c r="E367" s="519"/>
      <c r="F367" s="519"/>
      <c r="G367" s="519"/>
      <c r="H367" s="519"/>
      <c r="I367" s="519"/>
      <c r="J367" s="520"/>
    </row>
    <row r="368" spans="1:10" x14ac:dyDescent="0.25">
      <c r="A368" s="518"/>
      <c r="B368" s="519"/>
      <c r="C368" s="519"/>
      <c r="D368" s="519"/>
      <c r="E368" s="519"/>
      <c r="F368" s="519"/>
      <c r="G368" s="519"/>
      <c r="H368" s="519"/>
      <c r="I368" s="519"/>
      <c r="J368" s="520"/>
    </row>
    <row r="369" spans="1:10" x14ac:dyDescent="0.25">
      <c r="A369" s="518"/>
      <c r="B369" s="519"/>
      <c r="C369" s="519"/>
      <c r="D369" s="519"/>
      <c r="E369" s="519"/>
      <c r="F369" s="519"/>
      <c r="G369" s="519"/>
      <c r="H369" s="519"/>
      <c r="I369" s="519"/>
      <c r="J369" s="520"/>
    </row>
    <row r="370" spans="1:10" x14ac:dyDescent="0.25">
      <c r="A370" s="518"/>
      <c r="B370" s="519"/>
      <c r="C370" s="519"/>
      <c r="D370" s="519"/>
      <c r="E370" s="519"/>
      <c r="F370" s="519"/>
      <c r="G370" s="519"/>
      <c r="H370" s="519"/>
      <c r="I370" s="519"/>
      <c r="J370" s="520"/>
    </row>
    <row r="371" spans="1:10" x14ac:dyDescent="0.25">
      <c r="A371" s="518"/>
      <c r="B371" s="519"/>
      <c r="C371" s="519"/>
      <c r="D371" s="519"/>
      <c r="E371" s="519"/>
      <c r="F371" s="519"/>
      <c r="G371" s="519"/>
      <c r="H371" s="519"/>
      <c r="I371" s="519"/>
      <c r="J371" s="520"/>
    </row>
    <row r="372" spans="1:10" x14ac:dyDescent="0.25">
      <c r="A372" s="518"/>
      <c r="B372" s="519"/>
      <c r="C372" s="519"/>
      <c r="D372" s="519"/>
      <c r="E372" s="519"/>
      <c r="F372" s="519"/>
      <c r="G372" s="519"/>
      <c r="H372" s="519"/>
      <c r="I372" s="519"/>
      <c r="J372" s="520"/>
    </row>
    <row r="373" spans="1:10" x14ac:dyDescent="0.25">
      <c r="A373" s="518"/>
      <c r="B373" s="519"/>
      <c r="C373" s="519"/>
      <c r="D373" s="519"/>
      <c r="E373" s="519"/>
      <c r="F373" s="519"/>
      <c r="G373" s="519"/>
      <c r="H373" s="519"/>
      <c r="I373" s="519"/>
      <c r="J373" s="520"/>
    </row>
    <row r="374" spans="1:10" x14ac:dyDescent="0.25">
      <c r="A374" s="518"/>
      <c r="B374" s="519"/>
      <c r="C374" s="519"/>
      <c r="D374" s="519"/>
      <c r="E374" s="519"/>
      <c r="F374" s="519"/>
      <c r="G374" s="519"/>
      <c r="H374" s="519"/>
      <c r="I374" s="519"/>
      <c r="J374" s="520"/>
    </row>
    <row r="375" spans="1:10" x14ac:dyDescent="0.25">
      <c r="A375" s="518"/>
      <c r="B375" s="519"/>
      <c r="C375" s="519"/>
      <c r="D375" s="519"/>
      <c r="E375" s="519"/>
      <c r="F375" s="519"/>
      <c r="G375" s="519"/>
      <c r="H375" s="519"/>
      <c r="I375" s="519"/>
      <c r="J375" s="520"/>
    </row>
    <row r="376" spans="1:10" x14ac:dyDescent="0.25">
      <c r="A376" s="518"/>
      <c r="B376" s="519"/>
      <c r="C376" s="519"/>
      <c r="D376" s="519"/>
      <c r="E376" s="519"/>
      <c r="F376" s="519"/>
      <c r="G376" s="519"/>
      <c r="H376" s="519"/>
      <c r="I376" s="519"/>
      <c r="J376" s="520"/>
    </row>
    <row r="377" spans="1:10" x14ac:dyDescent="0.25">
      <c r="A377" s="518"/>
      <c r="B377" s="519"/>
      <c r="C377" s="519"/>
      <c r="D377" s="519"/>
      <c r="E377" s="519"/>
      <c r="F377" s="519"/>
      <c r="G377" s="519"/>
      <c r="H377" s="519"/>
      <c r="I377" s="519"/>
      <c r="J377" s="520"/>
    </row>
    <row r="378" spans="1:10" x14ac:dyDescent="0.25">
      <c r="A378" s="518"/>
      <c r="B378" s="519"/>
      <c r="C378" s="519"/>
      <c r="D378" s="519"/>
      <c r="E378" s="519"/>
      <c r="F378" s="519"/>
      <c r="G378" s="519"/>
      <c r="H378" s="519"/>
      <c r="I378" s="519"/>
      <c r="J378" s="520"/>
    </row>
    <row r="379" spans="1:10" x14ac:dyDescent="0.25">
      <c r="A379" s="518"/>
      <c r="B379" s="519"/>
      <c r="C379" s="519"/>
      <c r="D379" s="519"/>
      <c r="E379" s="519"/>
      <c r="F379" s="519"/>
      <c r="G379" s="519"/>
      <c r="H379" s="519"/>
      <c r="I379" s="519"/>
      <c r="J379" s="520"/>
    </row>
    <row r="380" spans="1:10" x14ac:dyDescent="0.25">
      <c r="A380" s="518"/>
      <c r="B380" s="519"/>
      <c r="C380" s="519"/>
      <c r="D380" s="519"/>
      <c r="E380" s="519"/>
      <c r="F380" s="519"/>
      <c r="G380" s="519"/>
      <c r="H380" s="519"/>
      <c r="I380" s="519"/>
      <c r="J380" s="520"/>
    </row>
    <row r="381" spans="1:10" x14ac:dyDescent="0.25">
      <c r="A381" s="518"/>
      <c r="B381" s="519"/>
      <c r="C381" s="519"/>
      <c r="D381" s="519"/>
      <c r="E381" s="519"/>
      <c r="F381" s="519"/>
      <c r="G381" s="519"/>
      <c r="H381" s="519"/>
      <c r="I381" s="519"/>
      <c r="J381" s="520"/>
    </row>
    <row r="382" spans="1:10" x14ac:dyDescent="0.25">
      <c r="A382" s="521"/>
      <c r="B382" s="522"/>
      <c r="C382" s="522"/>
      <c r="D382" s="522"/>
      <c r="E382" s="522"/>
      <c r="F382" s="522"/>
      <c r="G382" s="522"/>
      <c r="H382" s="522"/>
      <c r="I382" s="522"/>
      <c r="J382" s="523"/>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El Dorado</v>
      </c>
      <c r="I384" s="374"/>
      <c r="J384" s="375"/>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35" customHeight="1" x14ac:dyDescent="0.25">
      <c r="A387" s="469" t="s">
        <v>854</v>
      </c>
      <c r="B387" s="500"/>
      <c r="C387" s="500"/>
      <c r="D387" s="501"/>
      <c r="E387" s="472"/>
      <c r="F387" s="473"/>
      <c r="G387" s="473"/>
      <c r="H387" s="473"/>
      <c r="I387" s="473"/>
      <c r="J387" s="474"/>
    </row>
    <row r="388" spans="1:10" ht="13.35" customHeight="1" x14ac:dyDescent="0.25">
      <c r="A388" s="478" t="s">
        <v>853</v>
      </c>
      <c r="B388" s="479"/>
      <c r="C388" s="479"/>
      <c r="D388" s="480"/>
      <c r="E388" s="475"/>
      <c r="F388" s="476"/>
      <c r="G388" s="476"/>
      <c r="H388" s="476"/>
      <c r="I388" s="476"/>
      <c r="J388" s="477"/>
    </row>
    <row r="389" spans="1:10" x14ac:dyDescent="0.25">
      <c r="A389" s="491" t="s">
        <v>808</v>
      </c>
      <c r="B389" s="492"/>
      <c r="C389" s="492"/>
      <c r="D389" s="493"/>
      <c r="E389" s="484"/>
      <c r="F389" s="485"/>
      <c r="G389" s="485"/>
      <c r="H389" s="485"/>
      <c r="I389" s="485"/>
      <c r="J389" s="486"/>
    </row>
    <row r="390" spans="1:10" ht="13.35" customHeight="1" x14ac:dyDescent="0.25">
      <c r="A390" s="58"/>
      <c r="B390" s="59"/>
      <c r="C390" s="59"/>
      <c r="D390" s="59"/>
      <c r="E390" s="553" t="s">
        <v>535</v>
      </c>
      <c r="F390" s="553"/>
      <c r="G390" s="553" t="s">
        <v>533</v>
      </c>
      <c r="H390" s="553"/>
      <c r="I390" s="554" t="s">
        <v>849</v>
      </c>
      <c r="J390" s="555"/>
    </row>
    <row r="391" spans="1:10" x14ac:dyDescent="0.25">
      <c r="A391" s="455" t="s">
        <v>527</v>
      </c>
      <c r="B391" s="456"/>
      <c r="C391" s="456"/>
      <c r="D391" s="457"/>
      <c r="E391" s="549"/>
      <c r="F391" s="550"/>
      <c r="G391" s="549"/>
      <c r="H391" s="550"/>
      <c r="I391" s="551"/>
      <c r="J391" s="552"/>
    </row>
    <row r="392" spans="1:10" x14ac:dyDescent="0.25">
      <c r="A392" s="460" t="s">
        <v>528</v>
      </c>
      <c r="B392" s="461"/>
      <c r="C392" s="461"/>
      <c r="D392" s="462"/>
      <c r="E392" s="537"/>
      <c r="F392" s="538"/>
      <c r="G392" s="539"/>
      <c r="H392" s="540"/>
      <c r="I392" s="543"/>
      <c r="J392" s="544"/>
    </row>
    <row r="393" spans="1:10" x14ac:dyDescent="0.25">
      <c r="A393" s="455" t="s">
        <v>529</v>
      </c>
      <c r="B393" s="456"/>
      <c r="C393" s="456"/>
      <c r="D393" s="457"/>
      <c r="E393" s="549"/>
      <c r="F393" s="550"/>
      <c r="G393" s="549"/>
      <c r="H393" s="550"/>
      <c r="I393" s="551"/>
      <c r="J393" s="552"/>
    </row>
    <row r="394" spans="1:10" x14ac:dyDescent="0.25">
      <c r="A394" s="460" t="s">
        <v>530</v>
      </c>
      <c r="B394" s="461"/>
      <c r="C394" s="461"/>
      <c r="D394" s="462"/>
      <c r="E394" s="537"/>
      <c r="F394" s="538"/>
      <c r="G394" s="539"/>
      <c r="H394" s="540"/>
      <c r="I394" s="543"/>
      <c r="J394" s="544"/>
    </row>
    <row r="395" spans="1:10" x14ac:dyDescent="0.25">
      <c r="A395" s="455" t="s">
        <v>531</v>
      </c>
      <c r="B395" s="456"/>
      <c r="C395" s="456"/>
      <c r="D395" s="457"/>
      <c r="E395" s="549"/>
      <c r="F395" s="550"/>
      <c r="G395" s="549"/>
      <c r="H395" s="550"/>
      <c r="I395" s="551"/>
      <c r="J395" s="552"/>
    </row>
    <row r="396" spans="1:10" x14ac:dyDescent="0.25">
      <c r="A396" s="460" t="s">
        <v>532</v>
      </c>
      <c r="B396" s="461"/>
      <c r="C396" s="461"/>
      <c r="D396" s="462"/>
      <c r="E396" s="537"/>
      <c r="F396" s="538"/>
      <c r="G396" s="539"/>
      <c r="H396" s="540"/>
      <c r="I396" s="543"/>
      <c r="J396" s="544"/>
    </row>
    <row r="397" spans="1:10" x14ac:dyDescent="0.25">
      <c r="A397" s="455" t="s">
        <v>537</v>
      </c>
      <c r="B397" s="456"/>
      <c r="C397" s="456"/>
      <c r="D397" s="457"/>
      <c r="E397" s="545"/>
      <c r="F397" s="546"/>
      <c r="G397" s="545"/>
      <c r="H397" s="546"/>
      <c r="I397" s="547"/>
      <c r="J397" s="548"/>
    </row>
    <row r="398" spans="1:10" x14ac:dyDescent="0.25">
      <c r="A398" s="443"/>
      <c r="B398" s="444"/>
      <c r="C398" s="444"/>
      <c r="D398" s="445"/>
      <c r="E398" s="537"/>
      <c r="F398" s="538"/>
      <c r="G398" s="539"/>
      <c r="H398" s="540"/>
      <c r="I398" s="539"/>
      <c r="J398" s="540"/>
    </row>
    <row r="399" spans="1:10" x14ac:dyDescent="0.25">
      <c r="A399" s="443"/>
      <c r="B399" s="444"/>
      <c r="C399" s="444"/>
      <c r="D399" s="445"/>
      <c r="E399" s="537"/>
      <c r="F399" s="538"/>
      <c r="G399" s="539"/>
      <c r="H399" s="540"/>
      <c r="I399" s="539"/>
      <c r="J399" s="540"/>
    </row>
    <row r="400" spans="1:10" x14ac:dyDescent="0.25">
      <c r="A400" s="443"/>
      <c r="B400" s="444"/>
      <c r="C400" s="444"/>
      <c r="D400" s="445"/>
      <c r="E400" s="537"/>
      <c r="F400" s="538"/>
      <c r="G400" s="539"/>
      <c r="H400" s="540"/>
      <c r="I400" s="539"/>
      <c r="J400" s="540"/>
    </row>
    <row r="401" spans="1:10" x14ac:dyDescent="0.25">
      <c r="A401" s="448" t="s">
        <v>534</v>
      </c>
      <c r="B401" s="449"/>
      <c r="C401" s="449"/>
      <c r="D401" s="450"/>
      <c r="E401" s="541">
        <f>SUM(E391:E400)</f>
        <v>0</v>
      </c>
      <c r="F401" s="542"/>
      <c r="G401" s="541">
        <f>SUM(G391:G400)</f>
        <v>0</v>
      </c>
      <c r="H401" s="542"/>
      <c r="I401" s="541">
        <f>SUM(I391:I400)</f>
        <v>0</v>
      </c>
      <c r="J401" s="542"/>
    </row>
    <row r="402" spans="1:10" ht="13.35" customHeight="1" x14ac:dyDescent="0.25">
      <c r="A402" s="452" t="s">
        <v>861</v>
      </c>
      <c r="B402" s="531"/>
      <c r="C402" s="531"/>
      <c r="D402" s="531"/>
      <c r="E402" s="531"/>
      <c r="F402" s="531"/>
      <c r="G402" s="531"/>
      <c r="H402" s="531"/>
      <c r="I402" s="531"/>
      <c r="J402" s="532"/>
    </row>
    <row r="403" spans="1:10" ht="13.35" customHeight="1" x14ac:dyDescent="0.25">
      <c r="A403" s="429" t="s">
        <v>862</v>
      </c>
      <c r="B403" s="533"/>
      <c r="C403" s="533"/>
      <c r="D403" s="533"/>
      <c r="E403" s="533"/>
      <c r="F403" s="533"/>
      <c r="G403" s="533"/>
      <c r="H403" s="533"/>
      <c r="I403" s="533"/>
      <c r="J403" s="534"/>
    </row>
    <row r="404" spans="1:10" ht="13.35" customHeight="1" x14ac:dyDescent="0.25">
      <c r="A404" s="429" t="s">
        <v>863</v>
      </c>
      <c r="B404" s="533"/>
      <c r="C404" s="533"/>
      <c r="D404" s="533"/>
      <c r="E404" s="533"/>
      <c r="F404" s="533"/>
      <c r="G404" s="533"/>
      <c r="H404" s="533"/>
      <c r="I404" s="533"/>
      <c r="J404" s="534"/>
    </row>
    <row r="405" spans="1:10" ht="13.35" customHeight="1" x14ac:dyDescent="0.25">
      <c r="A405" s="432" t="s">
        <v>864</v>
      </c>
      <c r="B405" s="535"/>
      <c r="C405" s="535"/>
      <c r="D405" s="535"/>
      <c r="E405" s="535"/>
      <c r="F405" s="535"/>
      <c r="G405" s="535"/>
      <c r="H405" s="535"/>
      <c r="I405" s="535"/>
      <c r="J405" s="536"/>
    </row>
    <row r="406" spans="1:10" x14ac:dyDescent="0.25">
      <c r="A406" s="515"/>
      <c r="B406" s="516"/>
      <c r="C406" s="516"/>
      <c r="D406" s="516"/>
      <c r="E406" s="516"/>
      <c r="F406" s="516"/>
      <c r="G406" s="516"/>
      <c r="H406" s="516"/>
      <c r="I406" s="516"/>
      <c r="J406" s="517"/>
    </row>
    <row r="407" spans="1:10" x14ac:dyDescent="0.25">
      <c r="A407" s="518"/>
      <c r="B407" s="519"/>
      <c r="C407" s="519"/>
      <c r="D407" s="519"/>
      <c r="E407" s="519"/>
      <c r="F407" s="519"/>
      <c r="G407" s="519"/>
      <c r="H407" s="519"/>
      <c r="I407" s="519"/>
      <c r="J407" s="520"/>
    </row>
    <row r="408" spans="1:10" x14ac:dyDescent="0.25">
      <c r="A408" s="518"/>
      <c r="B408" s="519"/>
      <c r="C408" s="519"/>
      <c r="D408" s="519"/>
      <c r="E408" s="519"/>
      <c r="F408" s="519"/>
      <c r="G408" s="519"/>
      <c r="H408" s="519"/>
      <c r="I408" s="519"/>
      <c r="J408" s="520"/>
    </row>
    <row r="409" spans="1:10" x14ac:dyDescent="0.25">
      <c r="A409" s="518"/>
      <c r="B409" s="519"/>
      <c r="C409" s="519"/>
      <c r="D409" s="519"/>
      <c r="E409" s="519"/>
      <c r="F409" s="519"/>
      <c r="G409" s="519"/>
      <c r="H409" s="519"/>
      <c r="I409" s="519"/>
      <c r="J409" s="520"/>
    </row>
    <row r="410" spans="1:10" x14ac:dyDescent="0.25">
      <c r="A410" s="518"/>
      <c r="B410" s="519"/>
      <c r="C410" s="519"/>
      <c r="D410" s="519"/>
      <c r="E410" s="519"/>
      <c r="F410" s="519"/>
      <c r="G410" s="519"/>
      <c r="H410" s="519"/>
      <c r="I410" s="519"/>
      <c r="J410" s="520"/>
    </row>
    <row r="411" spans="1:10" x14ac:dyDescent="0.25">
      <c r="A411" s="518"/>
      <c r="B411" s="519"/>
      <c r="C411" s="519"/>
      <c r="D411" s="519"/>
      <c r="E411" s="519"/>
      <c r="F411" s="519"/>
      <c r="G411" s="519"/>
      <c r="H411" s="519"/>
      <c r="I411" s="519"/>
      <c r="J411" s="520"/>
    </row>
    <row r="412" spans="1:10" x14ac:dyDescent="0.25">
      <c r="A412" s="518"/>
      <c r="B412" s="519"/>
      <c r="C412" s="519"/>
      <c r="D412" s="519"/>
      <c r="E412" s="519"/>
      <c r="F412" s="519"/>
      <c r="G412" s="519"/>
      <c r="H412" s="519"/>
      <c r="I412" s="519"/>
      <c r="J412" s="520"/>
    </row>
    <row r="413" spans="1:10" x14ac:dyDescent="0.25">
      <c r="A413" s="518"/>
      <c r="B413" s="519"/>
      <c r="C413" s="519"/>
      <c r="D413" s="519"/>
      <c r="E413" s="519"/>
      <c r="F413" s="519"/>
      <c r="G413" s="519"/>
      <c r="H413" s="519"/>
      <c r="I413" s="519"/>
      <c r="J413" s="520"/>
    </row>
    <row r="414" spans="1:10" x14ac:dyDescent="0.25">
      <c r="A414" s="518"/>
      <c r="B414" s="519"/>
      <c r="C414" s="519"/>
      <c r="D414" s="519"/>
      <c r="E414" s="519"/>
      <c r="F414" s="519"/>
      <c r="G414" s="519"/>
      <c r="H414" s="519"/>
      <c r="I414" s="519"/>
      <c r="J414" s="520"/>
    </row>
    <row r="415" spans="1:10" x14ac:dyDescent="0.25">
      <c r="A415" s="518"/>
      <c r="B415" s="519"/>
      <c r="C415" s="519"/>
      <c r="D415" s="519"/>
      <c r="E415" s="519"/>
      <c r="F415" s="519"/>
      <c r="G415" s="519"/>
      <c r="H415" s="519"/>
      <c r="I415" s="519"/>
      <c r="J415" s="520"/>
    </row>
    <row r="416" spans="1:10" x14ac:dyDescent="0.25">
      <c r="A416" s="518"/>
      <c r="B416" s="519"/>
      <c r="C416" s="519"/>
      <c r="D416" s="519"/>
      <c r="E416" s="519"/>
      <c r="F416" s="519"/>
      <c r="G416" s="519"/>
      <c r="H416" s="519"/>
      <c r="I416" s="519"/>
      <c r="J416" s="520"/>
    </row>
    <row r="417" spans="1:10" x14ac:dyDescent="0.25">
      <c r="A417" s="518"/>
      <c r="B417" s="519"/>
      <c r="C417" s="519"/>
      <c r="D417" s="519"/>
      <c r="E417" s="519"/>
      <c r="F417" s="519"/>
      <c r="G417" s="519"/>
      <c r="H417" s="519"/>
      <c r="I417" s="519"/>
      <c r="J417" s="520"/>
    </row>
    <row r="418" spans="1:10" x14ac:dyDescent="0.25">
      <c r="A418" s="518"/>
      <c r="B418" s="519"/>
      <c r="C418" s="519"/>
      <c r="D418" s="519"/>
      <c r="E418" s="519"/>
      <c r="F418" s="519"/>
      <c r="G418" s="519"/>
      <c r="H418" s="519"/>
      <c r="I418" s="519"/>
      <c r="J418" s="520"/>
    </row>
    <row r="419" spans="1:10" x14ac:dyDescent="0.25">
      <c r="A419" s="518"/>
      <c r="B419" s="519"/>
      <c r="C419" s="519"/>
      <c r="D419" s="519"/>
      <c r="E419" s="519"/>
      <c r="F419" s="519"/>
      <c r="G419" s="519"/>
      <c r="H419" s="519"/>
      <c r="I419" s="519"/>
      <c r="J419" s="520"/>
    </row>
    <row r="420" spans="1:10" x14ac:dyDescent="0.25">
      <c r="A420" s="518"/>
      <c r="B420" s="519"/>
      <c r="C420" s="519"/>
      <c r="D420" s="519"/>
      <c r="E420" s="519"/>
      <c r="F420" s="519"/>
      <c r="G420" s="519"/>
      <c r="H420" s="519"/>
      <c r="I420" s="519"/>
      <c r="J420" s="520"/>
    </row>
    <row r="421" spans="1:10" x14ac:dyDescent="0.25">
      <c r="A421" s="518"/>
      <c r="B421" s="519"/>
      <c r="C421" s="519"/>
      <c r="D421" s="519"/>
      <c r="E421" s="519"/>
      <c r="F421" s="519"/>
      <c r="G421" s="519"/>
      <c r="H421" s="519"/>
      <c r="I421" s="519"/>
      <c r="J421" s="520"/>
    </row>
    <row r="422" spans="1:10" x14ac:dyDescent="0.25">
      <c r="A422" s="518"/>
      <c r="B422" s="519"/>
      <c r="C422" s="519"/>
      <c r="D422" s="519"/>
      <c r="E422" s="519"/>
      <c r="F422" s="519"/>
      <c r="G422" s="519"/>
      <c r="H422" s="519"/>
      <c r="I422" s="519"/>
      <c r="J422" s="520"/>
    </row>
    <row r="423" spans="1:10" x14ac:dyDescent="0.25">
      <c r="A423" s="518"/>
      <c r="B423" s="519"/>
      <c r="C423" s="519"/>
      <c r="D423" s="519"/>
      <c r="E423" s="519"/>
      <c r="F423" s="519"/>
      <c r="G423" s="519"/>
      <c r="H423" s="519"/>
      <c r="I423" s="519"/>
      <c r="J423" s="520"/>
    </row>
    <row r="424" spans="1:10" x14ac:dyDescent="0.25">
      <c r="A424" s="518"/>
      <c r="B424" s="519"/>
      <c r="C424" s="519"/>
      <c r="D424" s="519"/>
      <c r="E424" s="519"/>
      <c r="F424" s="519"/>
      <c r="G424" s="519"/>
      <c r="H424" s="519"/>
      <c r="I424" s="519"/>
      <c r="J424" s="520"/>
    </row>
    <row r="425" spans="1:10" x14ac:dyDescent="0.25">
      <c r="A425" s="518"/>
      <c r="B425" s="519"/>
      <c r="C425" s="519"/>
      <c r="D425" s="519"/>
      <c r="E425" s="519"/>
      <c r="F425" s="519"/>
      <c r="G425" s="519"/>
      <c r="H425" s="519"/>
      <c r="I425" s="519"/>
      <c r="J425" s="520"/>
    </row>
    <row r="426" spans="1:10" x14ac:dyDescent="0.25">
      <c r="A426" s="518"/>
      <c r="B426" s="519"/>
      <c r="C426" s="519"/>
      <c r="D426" s="519"/>
      <c r="E426" s="519"/>
      <c r="F426" s="519"/>
      <c r="G426" s="519"/>
      <c r="H426" s="519"/>
      <c r="I426" s="519"/>
      <c r="J426" s="520"/>
    </row>
    <row r="427" spans="1:10" x14ac:dyDescent="0.25">
      <c r="A427" s="518"/>
      <c r="B427" s="519"/>
      <c r="C427" s="519"/>
      <c r="D427" s="519"/>
      <c r="E427" s="519"/>
      <c r="F427" s="519"/>
      <c r="G427" s="519"/>
      <c r="H427" s="519"/>
      <c r="I427" s="519"/>
      <c r="J427" s="520"/>
    </row>
    <row r="428" spans="1:10" x14ac:dyDescent="0.25">
      <c r="A428" s="518"/>
      <c r="B428" s="519"/>
      <c r="C428" s="519"/>
      <c r="D428" s="519"/>
      <c r="E428" s="519"/>
      <c r="F428" s="519"/>
      <c r="G428" s="519"/>
      <c r="H428" s="519"/>
      <c r="I428" s="519"/>
      <c r="J428" s="520"/>
    </row>
    <row r="429" spans="1:10" x14ac:dyDescent="0.25">
      <c r="A429" s="518"/>
      <c r="B429" s="519"/>
      <c r="C429" s="519"/>
      <c r="D429" s="519"/>
      <c r="E429" s="519"/>
      <c r="F429" s="519"/>
      <c r="G429" s="519"/>
      <c r="H429" s="519"/>
      <c r="I429" s="519"/>
      <c r="J429" s="520"/>
    </row>
    <row r="430" spans="1:10" x14ac:dyDescent="0.25">
      <c r="A430" s="518"/>
      <c r="B430" s="519"/>
      <c r="C430" s="519"/>
      <c r="D430" s="519"/>
      <c r="E430" s="519"/>
      <c r="F430" s="519"/>
      <c r="G430" s="519"/>
      <c r="H430" s="519"/>
      <c r="I430" s="519"/>
      <c r="J430" s="520"/>
    </row>
    <row r="431" spans="1:10" x14ac:dyDescent="0.25">
      <c r="A431" s="518"/>
      <c r="B431" s="519"/>
      <c r="C431" s="519"/>
      <c r="D431" s="519"/>
      <c r="E431" s="519"/>
      <c r="F431" s="519"/>
      <c r="G431" s="519"/>
      <c r="H431" s="519"/>
      <c r="I431" s="519"/>
      <c r="J431" s="520"/>
    </row>
    <row r="432" spans="1:10" x14ac:dyDescent="0.25">
      <c r="A432" s="518"/>
      <c r="B432" s="519"/>
      <c r="C432" s="519"/>
      <c r="D432" s="519"/>
      <c r="E432" s="519"/>
      <c r="F432" s="519"/>
      <c r="G432" s="519"/>
      <c r="H432" s="519"/>
      <c r="I432" s="519"/>
      <c r="J432" s="520"/>
    </row>
    <row r="433" spans="1:10" x14ac:dyDescent="0.25">
      <c r="A433" s="518"/>
      <c r="B433" s="519"/>
      <c r="C433" s="519"/>
      <c r="D433" s="519"/>
      <c r="E433" s="519"/>
      <c r="F433" s="519"/>
      <c r="G433" s="519"/>
      <c r="H433" s="519"/>
      <c r="I433" s="519"/>
      <c r="J433" s="520"/>
    </row>
    <row r="434" spans="1:10" x14ac:dyDescent="0.25">
      <c r="A434" s="518"/>
      <c r="B434" s="519"/>
      <c r="C434" s="519"/>
      <c r="D434" s="519"/>
      <c r="E434" s="519"/>
      <c r="F434" s="519"/>
      <c r="G434" s="519"/>
      <c r="H434" s="519"/>
      <c r="I434" s="519"/>
      <c r="J434" s="520"/>
    </row>
    <row r="435" spans="1:10" x14ac:dyDescent="0.25">
      <c r="A435" s="518"/>
      <c r="B435" s="519"/>
      <c r="C435" s="519"/>
      <c r="D435" s="519"/>
      <c r="E435" s="519"/>
      <c r="F435" s="519"/>
      <c r="G435" s="519"/>
      <c r="H435" s="519"/>
      <c r="I435" s="519"/>
      <c r="J435" s="520"/>
    </row>
    <row r="436" spans="1:10" x14ac:dyDescent="0.25">
      <c r="A436" s="521"/>
      <c r="B436" s="522"/>
      <c r="C436" s="522"/>
      <c r="D436" s="522"/>
      <c r="E436" s="522"/>
      <c r="F436" s="522"/>
      <c r="G436" s="522"/>
      <c r="H436" s="522"/>
      <c r="I436" s="522"/>
      <c r="J436" s="523"/>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El Dorado</v>
      </c>
      <c r="I438" s="374"/>
      <c r="J438" s="375"/>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35" customHeight="1" x14ac:dyDescent="0.25">
      <c r="A441" s="469" t="s">
        <v>854</v>
      </c>
      <c r="B441" s="500"/>
      <c r="C441" s="500"/>
      <c r="D441" s="501"/>
      <c r="E441" s="472"/>
      <c r="F441" s="473"/>
      <c r="G441" s="473"/>
      <c r="H441" s="473"/>
      <c r="I441" s="473"/>
      <c r="J441" s="474"/>
    </row>
    <row r="442" spans="1:10" ht="13.35" customHeight="1" x14ac:dyDescent="0.25">
      <c r="A442" s="478" t="s">
        <v>853</v>
      </c>
      <c r="B442" s="479"/>
      <c r="C442" s="479"/>
      <c r="D442" s="480"/>
      <c r="E442" s="475"/>
      <c r="F442" s="476"/>
      <c r="G442" s="476"/>
      <c r="H442" s="476"/>
      <c r="I442" s="476"/>
      <c r="J442" s="477"/>
    </row>
    <row r="443" spans="1:10" x14ac:dyDescent="0.25">
      <c r="A443" s="491" t="s">
        <v>808</v>
      </c>
      <c r="B443" s="492"/>
      <c r="C443" s="492"/>
      <c r="D443" s="493"/>
      <c r="E443" s="484"/>
      <c r="F443" s="485"/>
      <c r="G443" s="485"/>
      <c r="H443" s="485"/>
      <c r="I443" s="485"/>
      <c r="J443" s="486"/>
    </row>
    <row r="444" spans="1:10" ht="13.35" customHeight="1" x14ac:dyDescent="0.25">
      <c r="A444" s="58"/>
      <c r="B444" s="59"/>
      <c r="C444" s="59"/>
      <c r="D444" s="59"/>
      <c r="E444" s="553" t="s">
        <v>535</v>
      </c>
      <c r="F444" s="553"/>
      <c r="G444" s="553" t="s">
        <v>533</v>
      </c>
      <c r="H444" s="553"/>
      <c r="I444" s="554" t="s">
        <v>849</v>
      </c>
      <c r="J444" s="555"/>
    </row>
    <row r="445" spans="1:10" x14ac:dyDescent="0.25">
      <c r="A445" s="455" t="s">
        <v>527</v>
      </c>
      <c r="B445" s="456"/>
      <c r="C445" s="456"/>
      <c r="D445" s="457"/>
      <c r="E445" s="549"/>
      <c r="F445" s="550"/>
      <c r="G445" s="549"/>
      <c r="H445" s="550"/>
      <c r="I445" s="551"/>
      <c r="J445" s="552"/>
    </row>
    <row r="446" spans="1:10" x14ac:dyDescent="0.25">
      <c r="A446" s="460" t="s">
        <v>528</v>
      </c>
      <c r="B446" s="461"/>
      <c r="C446" s="461"/>
      <c r="D446" s="462"/>
      <c r="E446" s="537"/>
      <c r="F446" s="538"/>
      <c r="G446" s="539"/>
      <c r="H446" s="540"/>
      <c r="I446" s="543"/>
      <c r="J446" s="544"/>
    </row>
    <row r="447" spans="1:10" x14ac:dyDescent="0.25">
      <c r="A447" s="455" t="s">
        <v>529</v>
      </c>
      <c r="B447" s="456"/>
      <c r="C447" s="456"/>
      <c r="D447" s="457"/>
      <c r="E447" s="549"/>
      <c r="F447" s="550"/>
      <c r="G447" s="549"/>
      <c r="H447" s="550"/>
      <c r="I447" s="551"/>
      <c r="J447" s="552"/>
    </row>
    <row r="448" spans="1:10" x14ac:dyDescent="0.25">
      <c r="A448" s="460" t="s">
        <v>530</v>
      </c>
      <c r="B448" s="461"/>
      <c r="C448" s="461"/>
      <c r="D448" s="462"/>
      <c r="E448" s="537"/>
      <c r="F448" s="538"/>
      <c r="G448" s="539"/>
      <c r="H448" s="540"/>
      <c r="I448" s="543"/>
      <c r="J448" s="544"/>
    </row>
    <row r="449" spans="1:10" x14ac:dyDescent="0.25">
      <c r="A449" s="455" t="s">
        <v>531</v>
      </c>
      <c r="B449" s="456"/>
      <c r="C449" s="456"/>
      <c r="D449" s="457"/>
      <c r="E449" s="549"/>
      <c r="F449" s="550"/>
      <c r="G449" s="549"/>
      <c r="H449" s="550"/>
      <c r="I449" s="551"/>
      <c r="J449" s="552"/>
    </row>
    <row r="450" spans="1:10" x14ac:dyDescent="0.25">
      <c r="A450" s="460" t="s">
        <v>532</v>
      </c>
      <c r="B450" s="461"/>
      <c r="C450" s="461"/>
      <c r="D450" s="462"/>
      <c r="E450" s="537"/>
      <c r="F450" s="538"/>
      <c r="G450" s="539"/>
      <c r="H450" s="540"/>
      <c r="I450" s="543"/>
      <c r="J450" s="544"/>
    </row>
    <row r="451" spans="1:10" x14ac:dyDescent="0.25">
      <c r="A451" s="455" t="s">
        <v>537</v>
      </c>
      <c r="B451" s="456"/>
      <c r="C451" s="456"/>
      <c r="D451" s="457"/>
      <c r="E451" s="545"/>
      <c r="F451" s="546"/>
      <c r="G451" s="545"/>
      <c r="H451" s="546"/>
      <c r="I451" s="547"/>
      <c r="J451" s="548"/>
    </row>
    <row r="452" spans="1:10" x14ac:dyDescent="0.25">
      <c r="A452" s="443"/>
      <c r="B452" s="444"/>
      <c r="C452" s="444"/>
      <c r="D452" s="445"/>
      <c r="E452" s="537"/>
      <c r="F452" s="538"/>
      <c r="G452" s="539"/>
      <c r="H452" s="540"/>
      <c r="I452" s="539"/>
      <c r="J452" s="540"/>
    </row>
    <row r="453" spans="1:10" x14ac:dyDescent="0.25">
      <c r="A453" s="443"/>
      <c r="B453" s="444"/>
      <c r="C453" s="444"/>
      <c r="D453" s="445"/>
      <c r="E453" s="537"/>
      <c r="F453" s="538"/>
      <c r="G453" s="539"/>
      <c r="H453" s="540"/>
      <c r="I453" s="539"/>
      <c r="J453" s="540"/>
    </row>
    <row r="454" spans="1:10" x14ac:dyDescent="0.25">
      <c r="A454" s="443"/>
      <c r="B454" s="444"/>
      <c r="C454" s="444"/>
      <c r="D454" s="445"/>
      <c r="E454" s="537"/>
      <c r="F454" s="538"/>
      <c r="G454" s="539"/>
      <c r="H454" s="540"/>
      <c r="I454" s="539"/>
      <c r="J454" s="540"/>
    </row>
    <row r="455" spans="1:10" x14ac:dyDescent="0.25">
      <c r="A455" s="448" t="s">
        <v>534</v>
      </c>
      <c r="B455" s="449"/>
      <c r="C455" s="449"/>
      <c r="D455" s="450"/>
      <c r="E455" s="541">
        <f>SUM(E445:E454)</f>
        <v>0</v>
      </c>
      <c r="F455" s="542"/>
      <c r="G455" s="541">
        <f>SUM(G445:G454)</f>
        <v>0</v>
      </c>
      <c r="H455" s="542"/>
      <c r="I455" s="541">
        <f>SUM(I445:I454)</f>
        <v>0</v>
      </c>
      <c r="J455" s="542"/>
    </row>
    <row r="456" spans="1:10" ht="13.35" customHeight="1" x14ac:dyDescent="0.25">
      <c r="A456" s="452" t="s">
        <v>861</v>
      </c>
      <c r="B456" s="531"/>
      <c r="C456" s="531"/>
      <c r="D456" s="531"/>
      <c r="E456" s="531"/>
      <c r="F456" s="531"/>
      <c r="G456" s="531"/>
      <c r="H456" s="531"/>
      <c r="I456" s="531"/>
      <c r="J456" s="532"/>
    </row>
    <row r="457" spans="1:10" ht="13.35" customHeight="1" x14ac:dyDescent="0.25">
      <c r="A457" s="429" t="s">
        <v>862</v>
      </c>
      <c r="B457" s="533"/>
      <c r="C457" s="533"/>
      <c r="D457" s="533"/>
      <c r="E457" s="533"/>
      <c r="F457" s="533"/>
      <c r="G457" s="533"/>
      <c r="H457" s="533"/>
      <c r="I457" s="533"/>
      <c r="J457" s="534"/>
    </row>
    <row r="458" spans="1:10" ht="13.35" customHeight="1" x14ac:dyDescent="0.25">
      <c r="A458" s="429" t="s">
        <v>863</v>
      </c>
      <c r="B458" s="533"/>
      <c r="C458" s="533"/>
      <c r="D458" s="533"/>
      <c r="E458" s="533"/>
      <c r="F458" s="533"/>
      <c r="G458" s="533"/>
      <c r="H458" s="533"/>
      <c r="I458" s="533"/>
      <c r="J458" s="534"/>
    </row>
    <row r="459" spans="1:10" ht="13.35" customHeight="1" x14ac:dyDescent="0.25">
      <c r="A459" s="432" t="s">
        <v>864</v>
      </c>
      <c r="B459" s="535"/>
      <c r="C459" s="535"/>
      <c r="D459" s="535"/>
      <c r="E459" s="535"/>
      <c r="F459" s="535"/>
      <c r="G459" s="535"/>
      <c r="H459" s="535"/>
      <c r="I459" s="535"/>
      <c r="J459" s="536"/>
    </row>
    <row r="460" spans="1:10" x14ac:dyDescent="0.25">
      <c r="A460" s="515"/>
      <c r="B460" s="516"/>
      <c r="C460" s="516"/>
      <c r="D460" s="516"/>
      <c r="E460" s="516"/>
      <c r="F460" s="516"/>
      <c r="G460" s="516"/>
      <c r="H460" s="516"/>
      <c r="I460" s="516"/>
      <c r="J460" s="517"/>
    </row>
    <row r="461" spans="1:10" x14ac:dyDescent="0.25">
      <c r="A461" s="518"/>
      <c r="B461" s="519"/>
      <c r="C461" s="519"/>
      <c r="D461" s="519"/>
      <c r="E461" s="519"/>
      <c r="F461" s="519"/>
      <c r="G461" s="519"/>
      <c r="H461" s="519"/>
      <c r="I461" s="519"/>
      <c r="J461" s="520"/>
    </row>
    <row r="462" spans="1:10" x14ac:dyDescent="0.25">
      <c r="A462" s="518"/>
      <c r="B462" s="519"/>
      <c r="C462" s="519"/>
      <c r="D462" s="519"/>
      <c r="E462" s="519"/>
      <c r="F462" s="519"/>
      <c r="G462" s="519"/>
      <c r="H462" s="519"/>
      <c r="I462" s="519"/>
      <c r="J462" s="520"/>
    </row>
    <row r="463" spans="1:10" x14ac:dyDescent="0.25">
      <c r="A463" s="518"/>
      <c r="B463" s="519"/>
      <c r="C463" s="519"/>
      <c r="D463" s="519"/>
      <c r="E463" s="519"/>
      <c r="F463" s="519"/>
      <c r="G463" s="519"/>
      <c r="H463" s="519"/>
      <c r="I463" s="519"/>
      <c r="J463" s="520"/>
    </row>
    <row r="464" spans="1:10" x14ac:dyDescent="0.25">
      <c r="A464" s="518"/>
      <c r="B464" s="519"/>
      <c r="C464" s="519"/>
      <c r="D464" s="519"/>
      <c r="E464" s="519"/>
      <c r="F464" s="519"/>
      <c r="G464" s="519"/>
      <c r="H464" s="519"/>
      <c r="I464" s="519"/>
      <c r="J464" s="520"/>
    </row>
    <row r="465" spans="1:10" x14ac:dyDescent="0.25">
      <c r="A465" s="518"/>
      <c r="B465" s="519"/>
      <c r="C465" s="519"/>
      <c r="D465" s="519"/>
      <c r="E465" s="519"/>
      <c r="F465" s="519"/>
      <c r="G465" s="519"/>
      <c r="H465" s="519"/>
      <c r="I465" s="519"/>
      <c r="J465" s="520"/>
    </row>
    <row r="466" spans="1:10" x14ac:dyDescent="0.25">
      <c r="A466" s="518"/>
      <c r="B466" s="519"/>
      <c r="C466" s="519"/>
      <c r="D466" s="519"/>
      <c r="E466" s="519"/>
      <c r="F466" s="519"/>
      <c r="G466" s="519"/>
      <c r="H466" s="519"/>
      <c r="I466" s="519"/>
      <c r="J466" s="520"/>
    </row>
    <row r="467" spans="1:10" x14ac:dyDescent="0.25">
      <c r="A467" s="518"/>
      <c r="B467" s="519"/>
      <c r="C467" s="519"/>
      <c r="D467" s="519"/>
      <c r="E467" s="519"/>
      <c r="F467" s="519"/>
      <c r="G467" s="519"/>
      <c r="H467" s="519"/>
      <c r="I467" s="519"/>
      <c r="J467" s="520"/>
    </row>
    <row r="468" spans="1:10" x14ac:dyDescent="0.25">
      <c r="A468" s="518"/>
      <c r="B468" s="519"/>
      <c r="C468" s="519"/>
      <c r="D468" s="519"/>
      <c r="E468" s="519"/>
      <c r="F468" s="519"/>
      <c r="G468" s="519"/>
      <c r="H468" s="519"/>
      <c r="I468" s="519"/>
      <c r="J468" s="520"/>
    </row>
    <row r="469" spans="1:10" x14ac:dyDescent="0.25">
      <c r="A469" s="518"/>
      <c r="B469" s="519"/>
      <c r="C469" s="519"/>
      <c r="D469" s="519"/>
      <c r="E469" s="519"/>
      <c r="F469" s="519"/>
      <c r="G469" s="519"/>
      <c r="H469" s="519"/>
      <c r="I469" s="519"/>
      <c r="J469" s="520"/>
    </row>
    <row r="470" spans="1:10" x14ac:dyDescent="0.25">
      <c r="A470" s="518"/>
      <c r="B470" s="519"/>
      <c r="C470" s="519"/>
      <c r="D470" s="519"/>
      <c r="E470" s="519"/>
      <c r="F470" s="519"/>
      <c r="G470" s="519"/>
      <c r="H470" s="519"/>
      <c r="I470" s="519"/>
      <c r="J470" s="520"/>
    </row>
    <row r="471" spans="1:10" x14ac:dyDescent="0.25">
      <c r="A471" s="518"/>
      <c r="B471" s="519"/>
      <c r="C471" s="519"/>
      <c r="D471" s="519"/>
      <c r="E471" s="519"/>
      <c r="F471" s="519"/>
      <c r="G471" s="519"/>
      <c r="H471" s="519"/>
      <c r="I471" s="519"/>
      <c r="J471" s="520"/>
    </row>
    <row r="472" spans="1:10" x14ac:dyDescent="0.25">
      <c r="A472" s="518"/>
      <c r="B472" s="519"/>
      <c r="C472" s="519"/>
      <c r="D472" s="519"/>
      <c r="E472" s="519"/>
      <c r="F472" s="519"/>
      <c r="G472" s="519"/>
      <c r="H472" s="519"/>
      <c r="I472" s="519"/>
      <c r="J472" s="520"/>
    </row>
    <row r="473" spans="1:10" x14ac:dyDescent="0.25">
      <c r="A473" s="518"/>
      <c r="B473" s="519"/>
      <c r="C473" s="519"/>
      <c r="D473" s="519"/>
      <c r="E473" s="519"/>
      <c r="F473" s="519"/>
      <c r="G473" s="519"/>
      <c r="H473" s="519"/>
      <c r="I473" s="519"/>
      <c r="J473" s="520"/>
    </row>
    <row r="474" spans="1:10" x14ac:dyDescent="0.25">
      <c r="A474" s="518"/>
      <c r="B474" s="519"/>
      <c r="C474" s="519"/>
      <c r="D474" s="519"/>
      <c r="E474" s="519"/>
      <c r="F474" s="519"/>
      <c r="G474" s="519"/>
      <c r="H474" s="519"/>
      <c r="I474" s="519"/>
      <c r="J474" s="520"/>
    </row>
    <row r="475" spans="1:10" x14ac:dyDescent="0.25">
      <c r="A475" s="518"/>
      <c r="B475" s="519"/>
      <c r="C475" s="519"/>
      <c r="D475" s="519"/>
      <c r="E475" s="519"/>
      <c r="F475" s="519"/>
      <c r="G475" s="519"/>
      <c r="H475" s="519"/>
      <c r="I475" s="519"/>
      <c r="J475" s="520"/>
    </row>
    <row r="476" spans="1:10" x14ac:dyDescent="0.25">
      <c r="A476" s="518"/>
      <c r="B476" s="519"/>
      <c r="C476" s="519"/>
      <c r="D476" s="519"/>
      <c r="E476" s="519"/>
      <c r="F476" s="519"/>
      <c r="G476" s="519"/>
      <c r="H476" s="519"/>
      <c r="I476" s="519"/>
      <c r="J476" s="520"/>
    </row>
    <row r="477" spans="1:10" x14ac:dyDescent="0.25">
      <c r="A477" s="518"/>
      <c r="B477" s="519"/>
      <c r="C477" s="519"/>
      <c r="D477" s="519"/>
      <c r="E477" s="519"/>
      <c r="F477" s="519"/>
      <c r="G477" s="519"/>
      <c r="H477" s="519"/>
      <c r="I477" s="519"/>
      <c r="J477" s="520"/>
    </row>
    <row r="478" spans="1:10" x14ac:dyDescent="0.25">
      <c r="A478" s="518"/>
      <c r="B478" s="519"/>
      <c r="C478" s="519"/>
      <c r="D478" s="519"/>
      <c r="E478" s="519"/>
      <c r="F478" s="519"/>
      <c r="G478" s="519"/>
      <c r="H478" s="519"/>
      <c r="I478" s="519"/>
      <c r="J478" s="520"/>
    </row>
    <row r="479" spans="1:10" x14ac:dyDescent="0.25">
      <c r="A479" s="518"/>
      <c r="B479" s="519"/>
      <c r="C479" s="519"/>
      <c r="D479" s="519"/>
      <c r="E479" s="519"/>
      <c r="F479" s="519"/>
      <c r="G479" s="519"/>
      <c r="H479" s="519"/>
      <c r="I479" s="519"/>
      <c r="J479" s="520"/>
    </row>
    <row r="480" spans="1:10" x14ac:dyDescent="0.25">
      <c r="A480" s="518"/>
      <c r="B480" s="519"/>
      <c r="C480" s="519"/>
      <c r="D480" s="519"/>
      <c r="E480" s="519"/>
      <c r="F480" s="519"/>
      <c r="G480" s="519"/>
      <c r="H480" s="519"/>
      <c r="I480" s="519"/>
      <c r="J480" s="520"/>
    </row>
    <row r="481" spans="1:10" x14ac:dyDescent="0.25">
      <c r="A481" s="518"/>
      <c r="B481" s="519"/>
      <c r="C481" s="519"/>
      <c r="D481" s="519"/>
      <c r="E481" s="519"/>
      <c r="F481" s="519"/>
      <c r="G481" s="519"/>
      <c r="H481" s="519"/>
      <c r="I481" s="519"/>
      <c r="J481" s="520"/>
    </row>
    <row r="482" spans="1:10" x14ac:dyDescent="0.25">
      <c r="A482" s="518"/>
      <c r="B482" s="519"/>
      <c r="C482" s="519"/>
      <c r="D482" s="519"/>
      <c r="E482" s="519"/>
      <c r="F482" s="519"/>
      <c r="G482" s="519"/>
      <c r="H482" s="519"/>
      <c r="I482" s="519"/>
      <c r="J482" s="520"/>
    </row>
    <row r="483" spans="1:10" x14ac:dyDescent="0.25">
      <c r="A483" s="518"/>
      <c r="B483" s="519"/>
      <c r="C483" s="519"/>
      <c r="D483" s="519"/>
      <c r="E483" s="519"/>
      <c r="F483" s="519"/>
      <c r="G483" s="519"/>
      <c r="H483" s="519"/>
      <c r="I483" s="519"/>
      <c r="J483" s="520"/>
    </row>
    <row r="484" spans="1:10" x14ac:dyDescent="0.25">
      <c r="A484" s="518"/>
      <c r="B484" s="519"/>
      <c r="C484" s="519"/>
      <c r="D484" s="519"/>
      <c r="E484" s="519"/>
      <c r="F484" s="519"/>
      <c r="G484" s="519"/>
      <c r="H484" s="519"/>
      <c r="I484" s="519"/>
      <c r="J484" s="520"/>
    </row>
    <row r="485" spans="1:10" x14ac:dyDescent="0.25">
      <c r="A485" s="518"/>
      <c r="B485" s="519"/>
      <c r="C485" s="519"/>
      <c r="D485" s="519"/>
      <c r="E485" s="519"/>
      <c r="F485" s="519"/>
      <c r="G485" s="519"/>
      <c r="H485" s="519"/>
      <c r="I485" s="519"/>
      <c r="J485" s="520"/>
    </row>
    <row r="486" spans="1:10" x14ac:dyDescent="0.25">
      <c r="A486" s="518"/>
      <c r="B486" s="519"/>
      <c r="C486" s="519"/>
      <c r="D486" s="519"/>
      <c r="E486" s="519"/>
      <c r="F486" s="519"/>
      <c r="G486" s="519"/>
      <c r="H486" s="519"/>
      <c r="I486" s="519"/>
      <c r="J486" s="520"/>
    </row>
    <row r="487" spans="1:10" x14ac:dyDescent="0.25">
      <c r="A487" s="518"/>
      <c r="B487" s="519"/>
      <c r="C487" s="519"/>
      <c r="D487" s="519"/>
      <c r="E487" s="519"/>
      <c r="F487" s="519"/>
      <c r="G487" s="519"/>
      <c r="H487" s="519"/>
      <c r="I487" s="519"/>
      <c r="J487" s="520"/>
    </row>
    <row r="488" spans="1:10" x14ac:dyDescent="0.25">
      <c r="A488" s="518"/>
      <c r="B488" s="519"/>
      <c r="C488" s="519"/>
      <c r="D488" s="519"/>
      <c r="E488" s="519"/>
      <c r="F488" s="519"/>
      <c r="G488" s="519"/>
      <c r="H488" s="519"/>
      <c r="I488" s="519"/>
      <c r="J488" s="520"/>
    </row>
    <row r="489" spans="1:10" x14ac:dyDescent="0.25">
      <c r="A489" s="518"/>
      <c r="B489" s="519"/>
      <c r="C489" s="519"/>
      <c r="D489" s="519"/>
      <c r="E489" s="519"/>
      <c r="F489" s="519"/>
      <c r="G489" s="519"/>
      <c r="H489" s="519"/>
      <c r="I489" s="519"/>
      <c r="J489" s="520"/>
    </row>
    <row r="490" spans="1:10" x14ac:dyDescent="0.25">
      <c r="A490" s="521"/>
      <c r="B490" s="522"/>
      <c r="C490" s="522"/>
      <c r="D490" s="522"/>
      <c r="E490" s="522"/>
      <c r="F490" s="522"/>
      <c r="G490" s="522"/>
      <c r="H490" s="522"/>
      <c r="I490" s="522"/>
      <c r="J490" s="523"/>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El Dorado</v>
      </c>
      <c r="I492" s="374"/>
      <c r="J492" s="375"/>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35" customHeight="1" x14ac:dyDescent="0.25">
      <c r="A495" s="469" t="s">
        <v>854</v>
      </c>
      <c r="B495" s="500"/>
      <c r="C495" s="500"/>
      <c r="D495" s="501"/>
      <c r="E495" s="472"/>
      <c r="F495" s="473"/>
      <c r="G495" s="473"/>
      <c r="H495" s="473"/>
      <c r="I495" s="473"/>
      <c r="J495" s="474"/>
    </row>
    <row r="496" spans="1:10" ht="13.35" customHeight="1" x14ac:dyDescent="0.25">
      <c r="A496" s="478" t="s">
        <v>853</v>
      </c>
      <c r="B496" s="479"/>
      <c r="C496" s="479"/>
      <c r="D496" s="480"/>
      <c r="E496" s="475"/>
      <c r="F496" s="476"/>
      <c r="G496" s="476"/>
      <c r="H496" s="476"/>
      <c r="I496" s="476"/>
      <c r="J496" s="477"/>
    </row>
    <row r="497" spans="1:10" x14ac:dyDescent="0.25">
      <c r="A497" s="491" t="s">
        <v>808</v>
      </c>
      <c r="B497" s="492"/>
      <c r="C497" s="492"/>
      <c r="D497" s="493"/>
      <c r="E497" s="484"/>
      <c r="F497" s="485"/>
      <c r="G497" s="485"/>
      <c r="H497" s="485"/>
      <c r="I497" s="485"/>
      <c r="J497" s="486"/>
    </row>
    <row r="498" spans="1:10" ht="13.35" customHeight="1" x14ac:dyDescent="0.25">
      <c r="A498" s="58"/>
      <c r="B498" s="59"/>
      <c r="C498" s="59"/>
      <c r="D498" s="59"/>
      <c r="E498" s="553" t="s">
        <v>535</v>
      </c>
      <c r="F498" s="553"/>
      <c r="G498" s="553" t="s">
        <v>533</v>
      </c>
      <c r="H498" s="553"/>
      <c r="I498" s="554" t="s">
        <v>849</v>
      </c>
      <c r="J498" s="555"/>
    </row>
    <row r="499" spans="1:10" x14ac:dyDescent="0.25">
      <c r="A499" s="455" t="s">
        <v>527</v>
      </c>
      <c r="B499" s="456"/>
      <c r="C499" s="456"/>
      <c r="D499" s="457"/>
      <c r="E499" s="549"/>
      <c r="F499" s="550"/>
      <c r="G499" s="549"/>
      <c r="H499" s="550"/>
      <c r="I499" s="551"/>
      <c r="J499" s="552"/>
    </row>
    <row r="500" spans="1:10" x14ac:dyDescent="0.25">
      <c r="A500" s="460" t="s">
        <v>528</v>
      </c>
      <c r="B500" s="461"/>
      <c r="C500" s="461"/>
      <c r="D500" s="462"/>
      <c r="E500" s="537"/>
      <c r="F500" s="538"/>
      <c r="G500" s="539"/>
      <c r="H500" s="540"/>
      <c r="I500" s="543"/>
      <c r="J500" s="544"/>
    </row>
    <row r="501" spans="1:10" x14ac:dyDescent="0.25">
      <c r="A501" s="455" t="s">
        <v>529</v>
      </c>
      <c r="B501" s="456"/>
      <c r="C501" s="456"/>
      <c r="D501" s="457"/>
      <c r="E501" s="549"/>
      <c r="F501" s="550"/>
      <c r="G501" s="549"/>
      <c r="H501" s="550"/>
      <c r="I501" s="551"/>
      <c r="J501" s="552"/>
    </row>
    <row r="502" spans="1:10" x14ac:dyDescent="0.25">
      <c r="A502" s="460" t="s">
        <v>530</v>
      </c>
      <c r="B502" s="461"/>
      <c r="C502" s="461"/>
      <c r="D502" s="462"/>
      <c r="E502" s="537"/>
      <c r="F502" s="538"/>
      <c r="G502" s="539"/>
      <c r="H502" s="540"/>
      <c r="I502" s="543"/>
      <c r="J502" s="544"/>
    </row>
    <row r="503" spans="1:10" x14ac:dyDescent="0.25">
      <c r="A503" s="455" t="s">
        <v>531</v>
      </c>
      <c r="B503" s="456"/>
      <c r="C503" s="456"/>
      <c r="D503" s="457"/>
      <c r="E503" s="549"/>
      <c r="F503" s="550"/>
      <c r="G503" s="549"/>
      <c r="H503" s="550"/>
      <c r="I503" s="551"/>
      <c r="J503" s="552"/>
    </row>
    <row r="504" spans="1:10" x14ac:dyDescent="0.25">
      <c r="A504" s="460" t="s">
        <v>532</v>
      </c>
      <c r="B504" s="461"/>
      <c r="C504" s="461"/>
      <c r="D504" s="462"/>
      <c r="E504" s="537"/>
      <c r="F504" s="538"/>
      <c r="G504" s="539"/>
      <c r="H504" s="540"/>
      <c r="I504" s="543"/>
      <c r="J504" s="544"/>
    </row>
    <row r="505" spans="1:10" x14ac:dyDescent="0.25">
      <c r="A505" s="455" t="s">
        <v>537</v>
      </c>
      <c r="B505" s="456"/>
      <c r="C505" s="456"/>
      <c r="D505" s="457"/>
      <c r="E505" s="545"/>
      <c r="F505" s="546"/>
      <c r="G505" s="545"/>
      <c r="H505" s="546"/>
      <c r="I505" s="547"/>
      <c r="J505" s="548"/>
    </row>
    <row r="506" spans="1:10" x14ac:dyDescent="0.25">
      <c r="A506" s="443"/>
      <c r="B506" s="444"/>
      <c r="C506" s="444"/>
      <c r="D506" s="445"/>
      <c r="E506" s="537"/>
      <c r="F506" s="538"/>
      <c r="G506" s="539"/>
      <c r="H506" s="540"/>
      <c r="I506" s="539"/>
      <c r="J506" s="540"/>
    </row>
    <row r="507" spans="1:10" x14ac:dyDescent="0.25">
      <c r="A507" s="443"/>
      <c r="B507" s="444"/>
      <c r="C507" s="444"/>
      <c r="D507" s="445"/>
      <c r="E507" s="537"/>
      <c r="F507" s="538"/>
      <c r="G507" s="539"/>
      <c r="H507" s="540"/>
      <c r="I507" s="539"/>
      <c r="J507" s="540"/>
    </row>
    <row r="508" spans="1:10" x14ac:dyDescent="0.25">
      <c r="A508" s="443"/>
      <c r="B508" s="444"/>
      <c r="C508" s="444"/>
      <c r="D508" s="445"/>
      <c r="E508" s="537"/>
      <c r="F508" s="538"/>
      <c r="G508" s="539"/>
      <c r="H508" s="540"/>
      <c r="I508" s="539"/>
      <c r="J508" s="540"/>
    </row>
    <row r="509" spans="1:10" x14ac:dyDescent="0.25">
      <c r="A509" s="448" t="s">
        <v>534</v>
      </c>
      <c r="B509" s="449"/>
      <c r="C509" s="449"/>
      <c r="D509" s="450"/>
      <c r="E509" s="541">
        <f>SUM(E499:E508)</f>
        <v>0</v>
      </c>
      <c r="F509" s="542"/>
      <c r="G509" s="541">
        <f>SUM(G499:G508)</f>
        <v>0</v>
      </c>
      <c r="H509" s="542"/>
      <c r="I509" s="541">
        <f>SUM(I499:I508)</f>
        <v>0</v>
      </c>
      <c r="J509" s="542"/>
    </row>
    <row r="510" spans="1:10" ht="13.35" customHeight="1" x14ac:dyDescent="0.25">
      <c r="A510" s="452" t="s">
        <v>861</v>
      </c>
      <c r="B510" s="531"/>
      <c r="C510" s="531"/>
      <c r="D510" s="531"/>
      <c r="E510" s="531"/>
      <c r="F510" s="531"/>
      <c r="G510" s="531"/>
      <c r="H510" s="531"/>
      <c r="I510" s="531"/>
      <c r="J510" s="532"/>
    </row>
    <row r="511" spans="1:10" ht="13.35" customHeight="1" x14ac:dyDescent="0.25">
      <c r="A511" s="429" t="s">
        <v>862</v>
      </c>
      <c r="B511" s="533"/>
      <c r="C511" s="533"/>
      <c r="D511" s="533"/>
      <c r="E511" s="533"/>
      <c r="F511" s="533"/>
      <c r="G511" s="533"/>
      <c r="H511" s="533"/>
      <c r="I511" s="533"/>
      <c r="J511" s="534"/>
    </row>
    <row r="512" spans="1:10" ht="13.35" customHeight="1" x14ac:dyDescent="0.25">
      <c r="A512" s="429" t="s">
        <v>863</v>
      </c>
      <c r="B512" s="533"/>
      <c r="C512" s="533"/>
      <c r="D512" s="533"/>
      <c r="E512" s="533"/>
      <c r="F512" s="533"/>
      <c r="G512" s="533"/>
      <c r="H512" s="533"/>
      <c r="I512" s="533"/>
      <c r="J512" s="534"/>
    </row>
    <row r="513" spans="1:10" ht="13.35" customHeight="1" x14ac:dyDescent="0.25">
      <c r="A513" s="432" t="s">
        <v>864</v>
      </c>
      <c r="B513" s="535"/>
      <c r="C513" s="535"/>
      <c r="D513" s="535"/>
      <c r="E513" s="535"/>
      <c r="F513" s="535"/>
      <c r="G513" s="535"/>
      <c r="H513" s="535"/>
      <c r="I513" s="535"/>
      <c r="J513" s="536"/>
    </row>
    <row r="514" spans="1:10" x14ac:dyDescent="0.25">
      <c r="A514" s="515"/>
      <c r="B514" s="516"/>
      <c r="C514" s="516"/>
      <c r="D514" s="516"/>
      <c r="E514" s="516"/>
      <c r="F514" s="516"/>
      <c r="G514" s="516"/>
      <c r="H514" s="516"/>
      <c r="I514" s="516"/>
      <c r="J514" s="517"/>
    </row>
    <row r="515" spans="1:10" x14ac:dyDescent="0.25">
      <c r="A515" s="518"/>
      <c r="B515" s="519"/>
      <c r="C515" s="519"/>
      <c r="D515" s="519"/>
      <c r="E515" s="519"/>
      <c r="F515" s="519"/>
      <c r="G515" s="519"/>
      <c r="H515" s="519"/>
      <c r="I515" s="519"/>
      <c r="J515" s="520"/>
    </row>
    <row r="516" spans="1:10" x14ac:dyDescent="0.25">
      <c r="A516" s="518"/>
      <c r="B516" s="519"/>
      <c r="C516" s="519"/>
      <c r="D516" s="519"/>
      <c r="E516" s="519"/>
      <c r="F516" s="519"/>
      <c r="G516" s="519"/>
      <c r="H516" s="519"/>
      <c r="I516" s="519"/>
      <c r="J516" s="520"/>
    </row>
    <row r="517" spans="1:10" x14ac:dyDescent="0.25">
      <c r="A517" s="518"/>
      <c r="B517" s="519"/>
      <c r="C517" s="519"/>
      <c r="D517" s="519"/>
      <c r="E517" s="519"/>
      <c r="F517" s="519"/>
      <c r="G517" s="519"/>
      <c r="H517" s="519"/>
      <c r="I517" s="519"/>
      <c r="J517" s="520"/>
    </row>
    <row r="518" spans="1:10" x14ac:dyDescent="0.25">
      <c r="A518" s="518"/>
      <c r="B518" s="519"/>
      <c r="C518" s="519"/>
      <c r="D518" s="519"/>
      <c r="E518" s="519"/>
      <c r="F518" s="519"/>
      <c r="G518" s="519"/>
      <c r="H518" s="519"/>
      <c r="I518" s="519"/>
      <c r="J518" s="520"/>
    </row>
    <row r="519" spans="1:10" x14ac:dyDescent="0.25">
      <c r="A519" s="518"/>
      <c r="B519" s="519"/>
      <c r="C519" s="519"/>
      <c r="D519" s="519"/>
      <c r="E519" s="519"/>
      <c r="F519" s="519"/>
      <c r="G519" s="519"/>
      <c r="H519" s="519"/>
      <c r="I519" s="519"/>
      <c r="J519" s="520"/>
    </row>
    <row r="520" spans="1:10" x14ac:dyDescent="0.25">
      <c r="A520" s="518"/>
      <c r="B520" s="519"/>
      <c r="C520" s="519"/>
      <c r="D520" s="519"/>
      <c r="E520" s="519"/>
      <c r="F520" s="519"/>
      <c r="G520" s="519"/>
      <c r="H520" s="519"/>
      <c r="I520" s="519"/>
      <c r="J520" s="520"/>
    </row>
    <row r="521" spans="1:10" x14ac:dyDescent="0.25">
      <c r="A521" s="518"/>
      <c r="B521" s="519"/>
      <c r="C521" s="519"/>
      <c r="D521" s="519"/>
      <c r="E521" s="519"/>
      <c r="F521" s="519"/>
      <c r="G521" s="519"/>
      <c r="H521" s="519"/>
      <c r="I521" s="519"/>
      <c r="J521" s="520"/>
    </row>
    <row r="522" spans="1:10" x14ac:dyDescent="0.25">
      <c r="A522" s="518"/>
      <c r="B522" s="519"/>
      <c r="C522" s="519"/>
      <c r="D522" s="519"/>
      <c r="E522" s="519"/>
      <c r="F522" s="519"/>
      <c r="G522" s="519"/>
      <c r="H522" s="519"/>
      <c r="I522" s="519"/>
      <c r="J522" s="520"/>
    </row>
    <row r="523" spans="1:10" x14ac:dyDescent="0.25">
      <c r="A523" s="518"/>
      <c r="B523" s="519"/>
      <c r="C523" s="519"/>
      <c r="D523" s="519"/>
      <c r="E523" s="519"/>
      <c r="F523" s="519"/>
      <c r="G523" s="519"/>
      <c r="H523" s="519"/>
      <c r="I523" s="519"/>
      <c r="J523" s="520"/>
    </row>
    <row r="524" spans="1:10" x14ac:dyDescent="0.25">
      <c r="A524" s="518"/>
      <c r="B524" s="519"/>
      <c r="C524" s="519"/>
      <c r="D524" s="519"/>
      <c r="E524" s="519"/>
      <c r="F524" s="519"/>
      <c r="G524" s="519"/>
      <c r="H524" s="519"/>
      <c r="I524" s="519"/>
      <c r="J524" s="520"/>
    </row>
    <row r="525" spans="1:10" x14ac:dyDescent="0.25">
      <c r="A525" s="518"/>
      <c r="B525" s="519"/>
      <c r="C525" s="519"/>
      <c r="D525" s="519"/>
      <c r="E525" s="519"/>
      <c r="F525" s="519"/>
      <c r="G525" s="519"/>
      <c r="H525" s="519"/>
      <c r="I525" s="519"/>
      <c r="J525" s="520"/>
    </row>
    <row r="526" spans="1:10" x14ac:dyDescent="0.25">
      <c r="A526" s="518"/>
      <c r="B526" s="519"/>
      <c r="C526" s="519"/>
      <c r="D526" s="519"/>
      <c r="E526" s="519"/>
      <c r="F526" s="519"/>
      <c r="G526" s="519"/>
      <c r="H526" s="519"/>
      <c r="I526" s="519"/>
      <c r="J526" s="520"/>
    </row>
    <row r="527" spans="1:10" x14ac:dyDescent="0.25">
      <c r="A527" s="518"/>
      <c r="B527" s="519"/>
      <c r="C527" s="519"/>
      <c r="D527" s="519"/>
      <c r="E527" s="519"/>
      <c r="F527" s="519"/>
      <c r="G527" s="519"/>
      <c r="H527" s="519"/>
      <c r="I527" s="519"/>
      <c r="J527" s="520"/>
    </row>
    <row r="528" spans="1:10" x14ac:dyDescent="0.25">
      <c r="A528" s="518"/>
      <c r="B528" s="519"/>
      <c r="C528" s="519"/>
      <c r="D528" s="519"/>
      <c r="E528" s="519"/>
      <c r="F528" s="519"/>
      <c r="G528" s="519"/>
      <c r="H528" s="519"/>
      <c r="I528" s="519"/>
      <c r="J528" s="520"/>
    </row>
    <row r="529" spans="1:10" x14ac:dyDescent="0.25">
      <c r="A529" s="518"/>
      <c r="B529" s="519"/>
      <c r="C529" s="519"/>
      <c r="D529" s="519"/>
      <c r="E529" s="519"/>
      <c r="F529" s="519"/>
      <c r="G529" s="519"/>
      <c r="H529" s="519"/>
      <c r="I529" s="519"/>
      <c r="J529" s="520"/>
    </row>
    <row r="530" spans="1:10" x14ac:dyDescent="0.25">
      <c r="A530" s="518"/>
      <c r="B530" s="519"/>
      <c r="C530" s="519"/>
      <c r="D530" s="519"/>
      <c r="E530" s="519"/>
      <c r="F530" s="519"/>
      <c r="G530" s="519"/>
      <c r="H530" s="519"/>
      <c r="I530" s="519"/>
      <c r="J530" s="520"/>
    </row>
    <row r="531" spans="1:10" x14ac:dyDescent="0.25">
      <c r="A531" s="518"/>
      <c r="B531" s="519"/>
      <c r="C531" s="519"/>
      <c r="D531" s="519"/>
      <c r="E531" s="519"/>
      <c r="F531" s="519"/>
      <c r="G531" s="519"/>
      <c r="H531" s="519"/>
      <c r="I531" s="519"/>
      <c r="J531" s="520"/>
    </row>
    <row r="532" spans="1:10" x14ac:dyDescent="0.25">
      <c r="A532" s="518"/>
      <c r="B532" s="519"/>
      <c r="C532" s="519"/>
      <c r="D532" s="519"/>
      <c r="E532" s="519"/>
      <c r="F532" s="519"/>
      <c r="G532" s="519"/>
      <c r="H532" s="519"/>
      <c r="I532" s="519"/>
      <c r="J532" s="520"/>
    </row>
    <row r="533" spans="1:10" x14ac:dyDescent="0.25">
      <c r="A533" s="518"/>
      <c r="B533" s="519"/>
      <c r="C533" s="519"/>
      <c r="D533" s="519"/>
      <c r="E533" s="519"/>
      <c r="F533" s="519"/>
      <c r="G533" s="519"/>
      <c r="H533" s="519"/>
      <c r="I533" s="519"/>
      <c r="J533" s="520"/>
    </row>
    <row r="534" spans="1:10" x14ac:dyDescent="0.25">
      <c r="A534" s="518"/>
      <c r="B534" s="519"/>
      <c r="C534" s="519"/>
      <c r="D534" s="519"/>
      <c r="E534" s="519"/>
      <c r="F534" s="519"/>
      <c r="G534" s="519"/>
      <c r="H534" s="519"/>
      <c r="I534" s="519"/>
      <c r="J534" s="520"/>
    </row>
    <row r="535" spans="1:10" x14ac:dyDescent="0.25">
      <c r="A535" s="518"/>
      <c r="B535" s="519"/>
      <c r="C535" s="519"/>
      <c r="D535" s="519"/>
      <c r="E535" s="519"/>
      <c r="F535" s="519"/>
      <c r="G535" s="519"/>
      <c r="H535" s="519"/>
      <c r="I535" s="519"/>
      <c r="J535" s="520"/>
    </row>
    <row r="536" spans="1:10" x14ac:dyDescent="0.25">
      <c r="A536" s="518"/>
      <c r="B536" s="519"/>
      <c r="C536" s="519"/>
      <c r="D536" s="519"/>
      <c r="E536" s="519"/>
      <c r="F536" s="519"/>
      <c r="G536" s="519"/>
      <c r="H536" s="519"/>
      <c r="I536" s="519"/>
      <c r="J536" s="520"/>
    </row>
    <row r="537" spans="1:10" x14ac:dyDescent="0.25">
      <c r="A537" s="518"/>
      <c r="B537" s="519"/>
      <c r="C537" s="519"/>
      <c r="D537" s="519"/>
      <c r="E537" s="519"/>
      <c r="F537" s="519"/>
      <c r="G537" s="519"/>
      <c r="H537" s="519"/>
      <c r="I537" s="519"/>
      <c r="J537" s="520"/>
    </row>
    <row r="538" spans="1:10" x14ac:dyDescent="0.25">
      <c r="A538" s="518"/>
      <c r="B538" s="519"/>
      <c r="C538" s="519"/>
      <c r="D538" s="519"/>
      <c r="E538" s="519"/>
      <c r="F538" s="519"/>
      <c r="G538" s="519"/>
      <c r="H538" s="519"/>
      <c r="I538" s="519"/>
      <c r="J538" s="520"/>
    </row>
    <row r="539" spans="1:10" x14ac:dyDescent="0.25">
      <c r="A539" s="518"/>
      <c r="B539" s="519"/>
      <c r="C539" s="519"/>
      <c r="D539" s="519"/>
      <c r="E539" s="519"/>
      <c r="F539" s="519"/>
      <c r="G539" s="519"/>
      <c r="H539" s="519"/>
      <c r="I539" s="519"/>
      <c r="J539" s="520"/>
    </row>
    <row r="540" spans="1:10" x14ac:dyDescent="0.25">
      <c r="A540" s="518"/>
      <c r="B540" s="519"/>
      <c r="C540" s="519"/>
      <c r="D540" s="519"/>
      <c r="E540" s="519"/>
      <c r="F540" s="519"/>
      <c r="G540" s="519"/>
      <c r="H540" s="519"/>
      <c r="I540" s="519"/>
      <c r="J540" s="520"/>
    </row>
    <row r="541" spans="1:10" x14ac:dyDescent="0.25">
      <c r="A541" s="518"/>
      <c r="B541" s="519"/>
      <c r="C541" s="519"/>
      <c r="D541" s="519"/>
      <c r="E541" s="519"/>
      <c r="F541" s="519"/>
      <c r="G541" s="519"/>
      <c r="H541" s="519"/>
      <c r="I541" s="519"/>
      <c r="J541" s="520"/>
    </row>
    <row r="542" spans="1:10" x14ac:dyDescent="0.25">
      <c r="A542" s="518"/>
      <c r="B542" s="519"/>
      <c r="C542" s="519"/>
      <c r="D542" s="519"/>
      <c r="E542" s="519"/>
      <c r="F542" s="519"/>
      <c r="G542" s="519"/>
      <c r="H542" s="519"/>
      <c r="I542" s="519"/>
      <c r="J542" s="520"/>
    </row>
    <row r="543" spans="1:10" x14ac:dyDescent="0.25">
      <c r="A543" s="518"/>
      <c r="B543" s="519"/>
      <c r="C543" s="519"/>
      <c r="D543" s="519"/>
      <c r="E543" s="519"/>
      <c r="F543" s="519"/>
      <c r="G543" s="519"/>
      <c r="H543" s="519"/>
      <c r="I543" s="519"/>
      <c r="J543" s="520"/>
    </row>
    <row r="544" spans="1:10" x14ac:dyDescent="0.25">
      <c r="A544" s="521"/>
      <c r="B544" s="522"/>
      <c r="C544" s="522"/>
      <c r="D544" s="522"/>
      <c r="E544" s="522"/>
      <c r="F544" s="522"/>
      <c r="G544" s="522"/>
      <c r="H544" s="522"/>
      <c r="I544" s="522"/>
      <c r="J544" s="523"/>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El Dorado</v>
      </c>
      <c r="I546" s="374"/>
      <c r="J546" s="375"/>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35" customHeight="1" x14ac:dyDescent="0.25">
      <c r="A549" s="469" t="s">
        <v>854</v>
      </c>
      <c r="B549" s="500"/>
      <c r="C549" s="500"/>
      <c r="D549" s="501"/>
      <c r="E549" s="472"/>
      <c r="F549" s="473"/>
      <c r="G549" s="473"/>
      <c r="H549" s="473"/>
      <c r="I549" s="473"/>
      <c r="J549" s="474"/>
    </row>
    <row r="550" spans="1:10" ht="13.35" customHeight="1" x14ac:dyDescent="0.25">
      <c r="A550" s="478" t="s">
        <v>853</v>
      </c>
      <c r="B550" s="479"/>
      <c r="C550" s="479"/>
      <c r="D550" s="480"/>
      <c r="E550" s="475"/>
      <c r="F550" s="476"/>
      <c r="G550" s="476"/>
      <c r="H550" s="476"/>
      <c r="I550" s="476"/>
      <c r="J550" s="477"/>
    </row>
    <row r="551" spans="1:10" x14ac:dyDescent="0.25">
      <c r="A551" s="491" t="s">
        <v>808</v>
      </c>
      <c r="B551" s="492"/>
      <c r="C551" s="492"/>
      <c r="D551" s="493"/>
      <c r="E551" s="484"/>
      <c r="F551" s="485"/>
      <c r="G551" s="485"/>
      <c r="H551" s="485"/>
      <c r="I551" s="485"/>
      <c r="J551" s="486"/>
    </row>
    <row r="552" spans="1:10" ht="13.35" customHeight="1" x14ac:dyDescent="0.25">
      <c r="A552" s="58"/>
      <c r="B552" s="59"/>
      <c r="C552" s="59"/>
      <c r="D552" s="59"/>
      <c r="E552" s="553" t="s">
        <v>535</v>
      </c>
      <c r="F552" s="553"/>
      <c r="G552" s="553" t="s">
        <v>533</v>
      </c>
      <c r="H552" s="553"/>
      <c r="I552" s="554" t="s">
        <v>849</v>
      </c>
      <c r="J552" s="555"/>
    </row>
    <row r="553" spans="1:10" x14ac:dyDescent="0.25">
      <c r="A553" s="455" t="s">
        <v>527</v>
      </c>
      <c r="B553" s="456"/>
      <c r="C553" s="456"/>
      <c r="D553" s="457"/>
      <c r="E553" s="549"/>
      <c r="F553" s="550"/>
      <c r="G553" s="549"/>
      <c r="H553" s="550"/>
      <c r="I553" s="551"/>
      <c r="J553" s="552"/>
    </row>
    <row r="554" spans="1:10" x14ac:dyDescent="0.25">
      <c r="A554" s="460" t="s">
        <v>528</v>
      </c>
      <c r="B554" s="461"/>
      <c r="C554" s="461"/>
      <c r="D554" s="462"/>
      <c r="E554" s="537"/>
      <c r="F554" s="538"/>
      <c r="G554" s="539"/>
      <c r="H554" s="540"/>
      <c r="I554" s="543"/>
      <c r="J554" s="544"/>
    </row>
    <row r="555" spans="1:10" x14ac:dyDescent="0.25">
      <c r="A555" s="455" t="s">
        <v>529</v>
      </c>
      <c r="B555" s="456"/>
      <c r="C555" s="456"/>
      <c r="D555" s="457"/>
      <c r="E555" s="549"/>
      <c r="F555" s="550"/>
      <c r="G555" s="549"/>
      <c r="H555" s="550"/>
      <c r="I555" s="551"/>
      <c r="J555" s="552"/>
    </row>
    <row r="556" spans="1:10" x14ac:dyDescent="0.25">
      <c r="A556" s="460" t="s">
        <v>530</v>
      </c>
      <c r="B556" s="461"/>
      <c r="C556" s="461"/>
      <c r="D556" s="462"/>
      <c r="E556" s="537"/>
      <c r="F556" s="538"/>
      <c r="G556" s="539"/>
      <c r="H556" s="540"/>
      <c r="I556" s="543"/>
      <c r="J556" s="544"/>
    </row>
    <row r="557" spans="1:10" x14ac:dyDescent="0.25">
      <c r="A557" s="455" t="s">
        <v>531</v>
      </c>
      <c r="B557" s="456"/>
      <c r="C557" s="456"/>
      <c r="D557" s="457"/>
      <c r="E557" s="549"/>
      <c r="F557" s="550"/>
      <c r="G557" s="549"/>
      <c r="H557" s="550"/>
      <c r="I557" s="551"/>
      <c r="J557" s="552"/>
    </row>
    <row r="558" spans="1:10" x14ac:dyDescent="0.25">
      <c r="A558" s="460" t="s">
        <v>532</v>
      </c>
      <c r="B558" s="461"/>
      <c r="C558" s="461"/>
      <c r="D558" s="462"/>
      <c r="E558" s="537"/>
      <c r="F558" s="538"/>
      <c r="G558" s="539"/>
      <c r="H558" s="540"/>
      <c r="I558" s="543"/>
      <c r="J558" s="544"/>
    </row>
    <row r="559" spans="1:10" x14ac:dyDescent="0.25">
      <c r="A559" s="455" t="s">
        <v>537</v>
      </c>
      <c r="B559" s="456"/>
      <c r="C559" s="456"/>
      <c r="D559" s="457"/>
      <c r="E559" s="545"/>
      <c r="F559" s="546"/>
      <c r="G559" s="545"/>
      <c r="H559" s="546"/>
      <c r="I559" s="547"/>
      <c r="J559" s="548"/>
    </row>
    <row r="560" spans="1:10" x14ac:dyDescent="0.25">
      <c r="A560" s="443"/>
      <c r="B560" s="444"/>
      <c r="C560" s="444"/>
      <c r="D560" s="445"/>
      <c r="E560" s="537"/>
      <c r="F560" s="538"/>
      <c r="G560" s="539"/>
      <c r="H560" s="540"/>
      <c r="I560" s="539"/>
      <c r="J560" s="540"/>
    </row>
    <row r="561" spans="1:10" x14ac:dyDescent="0.25">
      <c r="A561" s="443"/>
      <c r="B561" s="444"/>
      <c r="C561" s="444"/>
      <c r="D561" s="445"/>
      <c r="E561" s="537"/>
      <c r="F561" s="538"/>
      <c r="G561" s="539"/>
      <c r="H561" s="540"/>
      <c r="I561" s="539"/>
      <c r="J561" s="540"/>
    </row>
    <row r="562" spans="1:10" x14ac:dyDescent="0.25">
      <c r="A562" s="443"/>
      <c r="B562" s="444"/>
      <c r="C562" s="444"/>
      <c r="D562" s="445"/>
      <c r="E562" s="537"/>
      <c r="F562" s="538"/>
      <c r="G562" s="539"/>
      <c r="H562" s="540"/>
      <c r="I562" s="539"/>
      <c r="J562" s="540"/>
    </row>
    <row r="563" spans="1:10" x14ac:dyDescent="0.25">
      <c r="A563" s="448" t="s">
        <v>534</v>
      </c>
      <c r="B563" s="449"/>
      <c r="C563" s="449"/>
      <c r="D563" s="450"/>
      <c r="E563" s="541">
        <f>SUM(E553:E562)</f>
        <v>0</v>
      </c>
      <c r="F563" s="542"/>
      <c r="G563" s="541">
        <f>SUM(G553:G562)</f>
        <v>0</v>
      </c>
      <c r="H563" s="542"/>
      <c r="I563" s="541">
        <f>SUM(I553:I562)</f>
        <v>0</v>
      </c>
      <c r="J563" s="542"/>
    </row>
    <row r="564" spans="1:10" ht="13.35" customHeight="1" x14ac:dyDescent="0.25">
      <c r="A564" s="452" t="s">
        <v>861</v>
      </c>
      <c r="B564" s="531"/>
      <c r="C564" s="531"/>
      <c r="D564" s="531"/>
      <c r="E564" s="531"/>
      <c r="F564" s="531"/>
      <c r="G564" s="531"/>
      <c r="H564" s="531"/>
      <c r="I564" s="531"/>
      <c r="J564" s="532"/>
    </row>
    <row r="565" spans="1:10" ht="13.35" customHeight="1" x14ac:dyDescent="0.25">
      <c r="A565" s="429" t="s">
        <v>862</v>
      </c>
      <c r="B565" s="533"/>
      <c r="C565" s="533"/>
      <c r="D565" s="533"/>
      <c r="E565" s="533"/>
      <c r="F565" s="533"/>
      <c r="G565" s="533"/>
      <c r="H565" s="533"/>
      <c r="I565" s="533"/>
      <c r="J565" s="534"/>
    </row>
    <row r="566" spans="1:10" ht="13.35" customHeight="1" x14ac:dyDescent="0.25">
      <c r="A566" s="429" t="s">
        <v>863</v>
      </c>
      <c r="B566" s="533"/>
      <c r="C566" s="533"/>
      <c r="D566" s="533"/>
      <c r="E566" s="533"/>
      <c r="F566" s="533"/>
      <c r="G566" s="533"/>
      <c r="H566" s="533"/>
      <c r="I566" s="533"/>
      <c r="J566" s="534"/>
    </row>
    <row r="567" spans="1:10" ht="13.35" customHeight="1" x14ac:dyDescent="0.25">
      <c r="A567" s="432" t="s">
        <v>864</v>
      </c>
      <c r="B567" s="535"/>
      <c r="C567" s="535"/>
      <c r="D567" s="535"/>
      <c r="E567" s="535"/>
      <c r="F567" s="535"/>
      <c r="G567" s="535"/>
      <c r="H567" s="535"/>
      <c r="I567" s="535"/>
      <c r="J567" s="536"/>
    </row>
    <row r="568" spans="1:10" x14ac:dyDescent="0.25">
      <c r="A568" s="515"/>
      <c r="B568" s="516"/>
      <c r="C568" s="516"/>
      <c r="D568" s="516"/>
      <c r="E568" s="516"/>
      <c r="F568" s="516"/>
      <c r="G568" s="516"/>
      <c r="H568" s="516"/>
      <c r="I568" s="516"/>
      <c r="J568" s="517"/>
    </row>
    <row r="569" spans="1:10" x14ac:dyDescent="0.25">
      <c r="A569" s="518"/>
      <c r="B569" s="519"/>
      <c r="C569" s="519"/>
      <c r="D569" s="519"/>
      <c r="E569" s="519"/>
      <c r="F569" s="519"/>
      <c r="G569" s="519"/>
      <c r="H569" s="519"/>
      <c r="I569" s="519"/>
      <c r="J569" s="520"/>
    </row>
    <row r="570" spans="1:10" x14ac:dyDescent="0.25">
      <c r="A570" s="518"/>
      <c r="B570" s="519"/>
      <c r="C570" s="519"/>
      <c r="D570" s="519"/>
      <c r="E570" s="519"/>
      <c r="F570" s="519"/>
      <c r="G570" s="519"/>
      <c r="H570" s="519"/>
      <c r="I570" s="519"/>
      <c r="J570" s="520"/>
    </row>
    <row r="571" spans="1:10" x14ac:dyDescent="0.25">
      <c r="A571" s="518"/>
      <c r="B571" s="519"/>
      <c r="C571" s="519"/>
      <c r="D571" s="519"/>
      <c r="E571" s="519"/>
      <c r="F571" s="519"/>
      <c r="G571" s="519"/>
      <c r="H571" s="519"/>
      <c r="I571" s="519"/>
      <c r="J571" s="520"/>
    </row>
    <row r="572" spans="1:10" x14ac:dyDescent="0.25">
      <c r="A572" s="518"/>
      <c r="B572" s="519"/>
      <c r="C572" s="519"/>
      <c r="D572" s="519"/>
      <c r="E572" s="519"/>
      <c r="F572" s="519"/>
      <c r="G572" s="519"/>
      <c r="H572" s="519"/>
      <c r="I572" s="519"/>
      <c r="J572" s="520"/>
    </row>
    <row r="573" spans="1:10" x14ac:dyDescent="0.25">
      <c r="A573" s="518"/>
      <c r="B573" s="519"/>
      <c r="C573" s="519"/>
      <c r="D573" s="519"/>
      <c r="E573" s="519"/>
      <c r="F573" s="519"/>
      <c r="G573" s="519"/>
      <c r="H573" s="519"/>
      <c r="I573" s="519"/>
      <c r="J573" s="520"/>
    </row>
    <row r="574" spans="1:10" x14ac:dyDescent="0.25">
      <c r="A574" s="518"/>
      <c r="B574" s="519"/>
      <c r="C574" s="519"/>
      <c r="D574" s="519"/>
      <c r="E574" s="519"/>
      <c r="F574" s="519"/>
      <c r="G574" s="519"/>
      <c r="H574" s="519"/>
      <c r="I574" s="519"/>
      <c r="J574" s="520"/>
    </row>
    <row r="575" spans="1:10" x14ac:dyDescent="0.25">
      <c r="A575" s="518"/>
      <c r="B575" s="519"/>
      <c r="C575" s="519"/>
      <c r="D575" s="519"/>
      <c r="E575" s="519"/>
      <c r="F575" s="519"/>
      <c r="G575" s="519"/>
      <c r="H575" s="519"/>
      <c r="I575" s="519"/>
      <c r="J575" s="520"/>
    </row>
    <row r="576" spans="1:10" x14ac:dyDescent="0.25">
      <c r="A576" s="518"/>
      <c r="B576" s="519"/>
      <c r="C576" s="519"/>
      <c r="D576" s="519"/>
      <c r="E576" s="519"/>
      <c r="F576" s="519"/>
      <c r="G576" s="519"/>
      <c r="H576" s="519"/>
      <c r="I576" s="519"/>
      <c r="J576" s="520"/>
    </row>
    <row r="577" spans="1:10" x14ac:dyDescent="0.25">
      <c r="A577" s="518"/>
      <c r="B577" s="519"/>
      <c r="C577" s="519"/>
      <c r="D577" s="519"/>
      <c r="E577" s="519"/>
      <c r="F577" s="519"/>
      <c r="G577" s="519"/>
      <c r="H577" s="519"/>
      <c r="I577" s="519"/>
      <c r="J577" s="520"/>
    </row>
    <row r="578" spans="1:10" x14ac:dyDescent="0.25">
      <c r="A578" s="518"/>
      <c r="B578" s="519"/>
      <c r="C578" s="519"/>
      <c r="D578" s="519"/>
      <c r="E578" s="519"/>
      <c r="F578" s="519"/>
      <c r="G578" s="519"/>
      <c r="H578" s="519"/>
      <c r="I578" s="519"/>
      <c r="J578" s="520"/>
    </row>
    <row r="579" spans="1:10" x14ac:dyDescent="0.25">
      <c r="A579" s="518"/>
      <c r="B579" s="519"/>
      <c r="C579" s="519"/>
      <c r="D579" s="519"/>
      <c r="E579" s="519"/>
      <c r="F579" s="519"/>
      <c r="G579" s="519"/>
      <c r="H579" s="519"/>
      <c r="I579" s="519"/>
      <c r="J579" s="520"/>
    </row>
    <row r="580" spans="1:10" x14ac:dyDescent="0.25">
      <c r="A580" s="518"/>
      <c r="B580" s="519"/>
      <c r="C580" s="519"/>
      <c r="D580" s="519"/>
      <c r="E580" s="519"/>
      <c r="F580" s="519"/>
      <c r="G580" s="519"/>
      <c r="H580" s="519"/>
      <c r="I580" s="519"/>
      <c r="J580" s="520"/>
    </row>
    <row r="581" spans="1:10" x14ac:dyDescent="0.25">
      <c r="A581" s="518"/>
      <c r="B581" s="519"/>
      <c r="C581" s="519"/>
      <c r="D581" s="519"/>
      <c r="E581" s="519"/>
      <c r="F581" s="519"/>
      <c r="G581" s="519"/>
      <c r="H581" s="519"/>
      <c r="I581" s="519"/>
      <c r="J581" s="520"/>
    </row>
    <row r="582" spans="1:10" x14ac:dyDescent="0.25">
      <c r="A582" s="518"/>
      <c r="B582" s="519"/>
      <c r="C582" s="519"/>
      <c r="D582" s="519"/>
      <c r="E582" s="519"/>
      <c r="F582" s="519"/>
      <c r="G582" s="519"/>
      <c r="H582" s="519"/>
      <c r="I582" s="519"/>
      <c r="J582" s="520"/>
    </row>
    <row r="583" spans="1:10" x14ac:dyDescent="0.25">
      <c r="A583" s="518"/>
      <c r="B583" s="519"/>
      <c r="C583" s="519"/>
      <c r="D583" s="519"/>
      <c r="E583" s="519"/>
      <c r="F583" s="519"/>
      <c r="G583" s="519"/>
      <c r="H583" s="519"/>
      <c r="I583" s="519"/>
      <c r="J583" s="520"/>
    </row>
    <row r="584" spans="1:10" x14ac:dyDescent="0.25">
      <c r="A584" s="518"/>
      <c r="B584" s="519"/>
      <c r="C584" s="519"/>
      <c r="D584" s="519"/>
      <c r="E584" s="519"/>
      <c r="F584" s="519"/>
      <c r="G584" s="519"/>
      <c r="H584" s="519"/>
      <c r="I584" s="519"/>
      <c r="J584" s="520"/>
    </row>
    <row r="585" spans="1:10" x14ac:dyDescent="0.25">
      <c r="A585" s="518"/>
      <c r="B585" s="519"/>
      <c r="C585" s="519"/>
      <c r="D585" s="519"/>
      <c r="E585" s="519"/>
      <c r="F585" s="519"/>
      <c r="G585" s="519"/>
      <c r="H585" s="519"/>
      <c r="I585" s="519"/>
      <c r="J585" s="520"/>
    </row>
    <row r="586" spans="1:10" x14ac:dyDescent="0.25">
      <c r="A586" s="518"/>
      <c r="B586" s="519"/>
      <c r="C586" s="519"/>
      <c r="D586" s="519"/>
      <c r="E586" s="519"/>
      <c r="F586" s="519"/>
      <c r="G586" s="519"/>
      <c r="H586" s="519"/>
      <c r="I586" s="519"/>
      <c r="J586" s="520"/>
    </row>
    <row r="587" spans="1:10" x14ac:dyDescent="0.25">
      <c r="A587" s="518"/>
      <c r="B587" s="519"/>
      <c r="C587" s="519"/>
      <c r="D587" s="519"/>
      <c r="E587" s="519"/>
      <c r="F587" s="519"/>
      <c r="G587" s="519"/>
      <c r="H587" s="519"/>
      <c r="I587" s="519"/>
      <c r="J587" s="520"/>
    </row>
    <row r="588" spans="1:10" x14ac:dyDescent="0.25">
      <c r="A588" s="518"/>
      <c r="B588" s="519"/>
      <c r="C588" s="519"/>
      <c r="D588" s="519"/>
      <c r="E588" s="519"/>
      <c r="F588" s="519"/>
      <c r="G588" s="519"/>
      <c r="H588" s="519"/>
      <c r="I588" s="519"/>
      <c r="J588" s="520"/>
    </row>
    <row r="589" spans="1:10" x14ac:dyDescent="0.25">
      <c r="A589" s="518"/>
      <c r="B589" s="519"/>
      <c r="C589" s="519"/>
      <c r="D589" s="519"/>
      <c r="E589" s="519"/>
      <c r="F589" s="519"/>
      <c r="G589" s="519"/>
      <c r="H589" s="519"/>
      <c r="I589" s="519"/>
      <c r="J589" s="520"/>
    </row>
    <row r="590" spans="1:10" x14ac:dyDescent="0.25">
      <c r="A590" s="518"/>
      <c r="B590" s="519"/>
      <c r="C590" s="519"/>
      <c r="D590" s="519"/>
      <c r="E590" s="519"/>
      <c r="F590" s="519"/>
      <c r="G590" s="519"/>
      <c r="H590" s="519"/>
      <c r="I590" s="519"/>
      <c r="J590" s="520"/>
    </row>
    <row r="591" spans="1:10" x14ac:dyDescent="0.25">
      <c r="A591" s="518"/>
      <c r="B591" s="519"/>
      <c r="C591" s="519"/>
      <c r="D591" s="519"/>
      <c r="E591" s="519"/>
      <c r="F591" s="519"/>
      <c r="G591" s="519"/>
      <c r="H591" s="519"/>
      <c r="I591" s="519"/>
      <c r="J591" s="520"/>
    </row>
    <row r="592" spans="1:10" x14ac:dyDescent="0.25">
      <c r="A592" s="518"/>
      <c r="B592" s="519"/>
      <c r="C592" s="519"/>
      <c r="D592" s="519"/>
      <c r="E592" s="519"/>
      <c r="F592" s="519"/>
      <c r="G592" s="519"/>
      <c r="H592" s="519"/>
      <c r="I592" s="519"/>
      <c r="J592" s="520"/>
    </row>
    <row r="593" spans="1:10" x14ac:dyDescent="0.25">
      <c r="A593" s="518"/>
      <c r="B593" s="519"/>
      <c r="C593" s="519"/>
      <c r="D593" s="519"/>
      <c r="E593" s="519"/>
      <c r="F593" s="519"/>
      <c r="G593" s="519"/>
      <c r="H593" s="519"/>
      <c r="I593" s="519"/>
      <c r="J593" s="520"/>
    </row>
    <row r="594" spans="1:10" x14ac:dyDescent="0.25">
      <c r="A594" s="518"/>
      <c r="B594" s="519"/>
      <c r="C594" s="519"/>
      <c r="D594" s="519"/>
      <c r="E594" s="519"/>
      <c r="F594" s="519"/>
      <c r="G594" s="519"/>
      <c r="H594" s="519"/>
      <c r="I594" s="519"/>
      <c r="J594" s="520"/>
    </row>
    <row r="595" spans="1:10" x14ac:dyDescent="0.25">
      <c r="A595" s="518"/>
      <c r="B595" s="519"/>
      <c r="C595" s="519"/>
      <c r="D595" s="519"/>
      <c r="E595" s="519"/>
      <c r="F595" s="519"/>
      <c r="G595" s="519"/>
      <c r="H595" s="519"/>
      <c r="I595" s="519"/>
      <c r="J595" s="520"/>
    </row>
    <row r="596" spans="1:10" x14ac:dyDescent="0.25">
      <c r="A596" s="518"/>
      <c r="B596" s="519"/>
      <c r="C596" s="519"/>
      <c r="D596" s="519"/>
      <c r="E596" s="519"/>
      <c r="F596" s="519"/>
      <c r="G596" s="519"/>
      <c r="H596" s="519"/>
      <c r="I596" s="519"/>
      <c r="J596" s="520"/>
    </row>
    <row r="597" spans="1:10" x14ac:dyDescent="0.25">
      <c r="A597" s="518"/>
      <c r="B597" s="519"/>
      <c r="C597" s="519"/>
      <c r="D597" s="519"/>
      <c r="E597" s="519"/>
      <c r="F597" s="519"/>
      <c r="G597" s="519"/>
      <c r="H597" s="519"/>
      <c r="I597" s="519"/>
      <c r="J597" s="520"/>
    </row>
    <row r="598" spans="1:10" x14ac:dyDescent="0.25">
      <c r="A598" s="521"/>
      <c r="B598" s="522"/>
      <c r="C598" s="522"/>
      <c r="D598" s="522"/>
      <c r="E598" s="522"/>
      <c r="F598" s="522"/>
      <c r="G598" s="522"/>
      <c r="H598" s="522"/>
      <c r="I598" s="522"/>
      <c r="J598" s="523"/>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El Dorado</v>
      </c>
      <c r="I600" s="374"/>
      <c r="J600" s="375"/>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9" t="s">
        <v>854</v>
      </c>
      <c r="B603" s="470"/>
      <c r="C603" s="470"/>
      <c r="D603" s="471"/>
      <c r="E603" s="472"/>
      <c r="F603" s="473"/>
      <c r="G603" s="473"/>
      <c r="H603" s="473"/>
      <c r="I603" s="473"/>
      <c r="J603" s="474"/>
    </row>
    <row r="604" spans="1:10" x14ac:dyDescent="0.25">
      <c r="A604" s="478" t="s">
        <v>853</v>
      </c>
      <c r="B604" s="479"/>
      <c r="C604" s="479"/>
      <c r="D604" s="480"/>
      <c r="E604" s="475"/>
      <c r="F604" s="476"/>
      <c r="G604" s="476"/>
      <c r="H604" s="476"/>
      <c r="I604" s="476"/>
      <c r="J604" s="477"/>
    </row>
    <row r="605" spans="1:10" x14ac:dyDescent="0.25">
      <c r="A605" s="506" t="s">
        <v>808</v>
      </c>
      <c r="B605" s="507"/>
      <c r="C605" s="507"/>
      <c r="D605" s="507"/>
      <c r="E605" s="484"/>
      <c r="F605" s="485"/>
      <c r="G605" s="485"/>
      <c r="H605" s="485"/>
      <c r="I605" s="485"/>
      <c r="J605" s="486"/>
    </row>
    <row r="606" spans="1:10" x14ac:dyDescent="0.25">
      <c r="A606" s="58"/>
      <c r="B606" s="59"/>
      <c r="C606" s="59"/>
      <c r="D606" s="59"/>
      <c r="E606" s="530" t="s">
        <v>535</v>
      </c>
      <c r="F606" s="488"/>
      <c r="G606" s="530" t="s">
        <v>533</v>
      </c>
      <c r="H606" s="488"/>
      <c r="I606" s="489" t="s">
        <v>849</v>
      </c>
      <c r="J606" s="490"/>
    </row>
    <row r="607" spans="1:10" x14ac:dyDescent="0.25">
      <c r="A607" s="512" t="s">
        <v>527</v>
      </c>
      <c r="B607" s="512"/>
      <c r="C607" s="512"/>
      <c r="D607" s="512"/>
      <c r="E607" s="464"/>
      <c r="F607" s="464"/>
      <c r="G607" s="464"/>
      <c r="H607" s="464"/>
      <c r="I607" s="465"/>
      <c r="J607" s="465"/>
    </row>
    <row r="608" spans="1:10" x14ac:dyDescent="0.25">
      <c r="A608" s="508" t="s">
        <v>528</v>
      </c>
      <c r="B608" s="508"/>
      <c r="C608" s="508"/>
      <c r="D608" s="508"/>
      <c r="E608" s="446"/>
      <c r="F608" s="446"/>
      <c r="G608" s="447"/>
      <c r="H608" s="447"/>
      <c r="I608" s="463"/>
      <c r="J608" s="463"/>
    </row>
    <row r="609" spans="1:10" x14ac:dyDescent="0.25">
      <c r="A609" s="512" t="s">
        <v>529</v>
      </c>
      <c r="B609" s="512"/>
      <c r="C609" s="512"/>
      <c r="D609" s="512"/>
      <c r="E609" s="464"/>
      <c r="F609" s="464"/>
      <c r="G609" s="464"/>
      <c r="H609" s="464"/>
      <c r="I609" s="465"/>
      <c r="J609" s="465"/>
    </row>
    <row r="610" spans="1:10" x14ac:dyDescent="0.25">
      <c r="A610" s="508" t="s">
        <v>530</v>
      </c>
      <c r="B610" s="508"/>
      <c r="C610" s="508"/>
      <c r="D610" s="508"/>
      <c r="E610" s="446"/>
      <c r="F610" s="446"/>
      <c r="G610" s="447"/>
      <c r="H610" s="447"/>
      <c r="I610" s="463"/>
      <c r="J610" s="463"/>
    </row>
    <row r="611" spans="1:10" x14ac:dyDescent="0.25">
      <c r="A611" s="512" t="s">
        <v>531</v>
      </c>
      <c r="B611" s="512"/>
      <c r="C611" s="512"/>
      <c r="D611" s="512"/>
      <c r="E611" s="464"/>
      <c r="F611" s="464"/>
      <c r="G611" s="464"/>
      <c r="H611" s="464"/>
      <c r="I611" s="465"/>
      <c r="J611" s="465"/>
    </row>
    <row r="612" spans="1:10" x14ac:dyDescent="0.25">
      <c r="A612" s="508" t="s">
        <v>532</v>
      </c>
      <c r="B612" s="508"/>
      <c r="C612" s="508"/>
      <c r="D612" s="508"/>
      <c r="E612" s="446"/>
      <c r="F612" s="446"/>
      <c r="G612" s="447"/>
      <c r="H612" s="447"/>
      <c r="I612" s="463"/>
      <c r="J612" s="463"/>
    </row>
    <row r="613" spans="1:10" x14ac:dyDescent="0.25">
      <c r="A613" s="512" t="s">
        <v>537</v>
      </c>
      <c r="B613" s="512"/>
      <c r="C613" s="512"/>
      <c r="D613" s="512"/>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24" t="s">
        <v>534</v>
      </c>
      <c r="B617" s="524"/>
      <c r="C617" s="524"/>
      <c r="D617" s="524"/>
      <c r="E617" s="451">
        <f>SUM(E607:E616)</f>
        <v>0</v>
      </c>
      <c r="F617" s="451"/>
      <c r="G617" s="451">
        <f>SUM(G607:G616)</f>
        <v>0</v>
      </c>
      <c r="H617" s="451"/>
      <c r="I617" s="451">
        <f>SUM(I607:I616)</f>
        <v>0</v>
      </c>
      <c r="J617" s="451"/>
    </row>
    <row r="618" spans="1:10" x14ac:dyDescent="0.25">
      <c r="A618" s="452" t="s">
        <v>861</v>
      </c>
      <c r="B618" s="453"/>
      <c r="C618" s="453"/>
      <c r="D618" s="453"/>
      <c r="E618" s="453"/>
      <c r="F618" s="453"/>
      <c r="G618" s="453"/>
      <c r="H618" s="453"/>
      <c r="I618" s="453"/>
      <c r="J618" s="454"/>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5"/>
      <c r="B622" s="516"/>
      <c r="C622" s="516"/>
      <c r="D622" s="516"/>
      <c r="E622" s="516"/>
      <c r="F622" s="516"/>
      <c r="G622" s="516"/>
      <c r="H622" s="516"/>
      <c r="I622" s="516"/>
      <c r="J622" s="517"/>
    </row>
    <row r="623" spans="1:10" x14ac:dyDescent="0.25">
      <c r="A623" s="518"/>
      <c r="B623" s="519"/>
      <c r="C623" s="519"/>
      <c r="D623" s="519"/>
      <c r="E623" s="519"/>
      <c r="F623" s="519"/>
      <c r="G623" s="519"/>
      <c r="H623" s="519"/>
      <c r="I623" s="519"/>
      <c r="J623" s="520"/>
    </row>
    <row r="624" spans="1:10" x14ac:dyDescent="0.25">
      <c r="A624" s="518"/>
      <c r="B624" s="519"/>
      <c r="C624" s="519"/>
      <c r="D624" s="519"/>
      <c r="E624" s="519"/>
      <c r="F624" s="519"/>
      <c r="G624" s="519"/>
      <c r="H624" s="519"/>
      <c r="I624" s="519"/>
      <c r="J624" s="520"/>
    </row>
    <row r="625" spans="1:10" x14ac:dyDescent="0.25">
      <c r="A625" s="518"/>
      <c r="B625" s="519"/>
      <c r="C625" s="519"/>
      <c r="D625" s="519"/>
      <c r="E625" s="519"/>
      <c r="F625" s="519"/>
      <c r="G625" s="519"/>
      <c r="H625" s="519"/>
      <c r="I625" s="519"/>
      <c r="J625" s="520"/>
    </row>
    <row r="626" spans="1:10" x14ac:dyDescent="0.25">
      <c r="A626" s="518"/>
      <c r="B626" s="519"/>
      <c r="C626" s="519"/>
      <c r="D626" s="519"/>
      <c r="E626" s="519"/>
      <c r="F626" s="519"/>
      <c r="G626" s="519"/>
      <c r="H626" s="519"/>
      <c r="I626" s="519"/>
      <c r="J626" s="520"/>
    </row>
    <row r="627" spans="1:10" x14ac:dyDescent="0.25">
      <c r="A627" s="518"/>
      <c r="B627" s="519"/>
      <c r="C627" s="519"/>
      <c r="D627" s="519"/>
      <c r="E627" s="519"/>
      <c r="F627" s="519"/>
      <c r="G627" s="519"/>
      <c r="H627" s="519"/>
      <c r="I627" s="519"/>
      <c r="J627" s="520"/>
    </row>
    <row r="628" spans="1:10" x14ac:dyDescent="0.25">
      <c r="A628" s="518"/>
      <c r="B628" s="519"/>
      <c r="C628" s="519"/>
      <c r="D628" s="519"/>
      <c r="E628" s="519"/>
      <c r="F628" s="519"/>
      <c r="G628" s="519"/>
      <c r="H628" s="519"/>
      <c r="I628" s="519"/>
      <c r="J628" s="520"/>
    </row>
    <row r="629" spans="1:10" x14ac:dyDescent="0.25">
      <c r="A629" s="518"/>
      <c r="B629" s="519"/>
      <c r="C629" s="519"/>
      <c r="D629" s="519"/>
      <c r="E629" s="519"/>
      <c r="F629" s="519"/>
      <c r="G629" s="519"/>
      <c r="H629" s="519"/>
      <c r="I629" s="519"/>
      <c r="J629" s="520"/>
    </row>
    <row r="630" spans="1:10" x14ac:dyDescent="0.25">
      <c r="A630" s="518"/>
      <c r="B630" s="519"/>
      <c r="C630" s="519"/>
      <c r="D630" s="519"/>
      <c r="E630" s="519"/>
      <c r="F630" s="519"/>
      <c r="G630" s="519"/>
      <c r="H630" s="519"/>
      <c r="I630" s="519"/>
      <c r="J630" s="520"/>
    </row>
    <row r="631" spans="1:10" x14ac:dyDescent="0.25">
      <c r="A631" s="518"/>
      <c r="B631" s="519"/>
      <c r="C631" s="519"/>
      <c r="D631" s="519"/>
      <c r="E631" s="519"/>
      <c r="F631" s="519"/>
      <c r="G631" s="519"/>
      <c r="H631" s="519"/>
      <c r="I631" s="519"/>
      <c r="J631" s="520"/>
    </row>
    <row r="632" spans="1:10" x14ac:dyDescent="0.25">
      <c r="A632" s="518"/>
      <c r="B632" s="519"/>
      <c r="C632" s="519"/>
      <c r="D632" s="519"/>
      <c r="E632" s="519"/>
      <c r="F632" s="519"/>
      <c r="G632" s="519"/>
      <c r="H632" s="519"/>
      <c r="I632" s="519"/>
      <c r="J632" s="520"/>
    </row>
    <row r="633" spans="1:10" x14ac:dyDescent="0.25">
      <c r="A633" s="518"/>
      <c r="B633" s="519"/>
      <c r="C633" s="519"/>
      <c r="D633" s="519"/>
      <c r="E633" s="519"/>
      <c r="F633" s="519"/>
      <c r="G633" s="519"/>
      <c r="H633" s="519"/>
      <c r="I633" s="519"/>
      <c r="J633" s="520"/>
    </row>
    <row r="634" spans="1:10" x14ac:dyDescent="0.25">
      <c r="A634" s="518"/>
      <c r="B634" s="519"/>
      <c r="C634" s="519"/>
      <c r="D634" s="519"/>
      <c r="E634" s="519"/>
      <c r="F634" s="519"/>
      <c r="G634" s="519"/>
      <c r="H634" s="519"/>
      <c r="I634" s="519"/>
      <c r="J634" s="520"/>
    </row>
    <row r="635" spans="1:10" x14ac:dyDescent="0.25">
      <c r="A635" s="518"/>
      <c r="B635" s="519"/>
      <c r="C635" s="519"/>
      <c r="D635" s="519"/>
      <c r="E635" s="519"/>
      <c r="F635" s="519"/>
      <c r="G635" s="519"/>
      <c r="H635" s="519"/>
      <c r="I635" s="519"/>
      <c r="J635" s="520"/>
    </row>
    <row r="636" spans="1:10" x14ac:dyDescent="0.25">
      <c r="A636" s="518"/>
      <c r="B636" s="519"/>
      <c r="C636" s="519"/>
      <c r="D636" s="519"/>
      <c r="E636" s="519"/>
      <c r="F636" s="519"/>
      <c r="G636" s="519"/>
      <c r="H636" s="519"/>
      <c r="I636" s="519"/>
      <c r="J636" s="520"/>
    </row>
    <row r="637" spans="1:10" x14ac:dyDescent="0.25">
      <c r="A637" s="518"/>
      <c r="B637" s="519"/>
      <c r="C637" s="519"/>
      <c r="D637" s="519"/>
      <c r="E637" s="519"/>
      <c r="F637" s="519"/>
      <c r="G637" s="519"/>
      <c r="H637" s="519"/>
      <c r="I637" s="519"/>
      <c r="J637" s="520"/>
    </row>
    <row r="638" spans="1:10" x14ac:dyDescent="0.25">
      <c r="A638" s="518"/>
      <c r="B638" s="519"/>
      <c r="C638" s="519"/>
      <c r="D638" s="519"/>
      <c r="E638" s="519"/>
      <c r="F638" s="519"/>
      <c r="G638" s="519"/>
      <c r="H638" s="519"/>
      <c r="I638" s="519"/>
      <c r="J638" s="520"/>
    </row>
    <row r="639" spans="1:10" x14ac:dyDescent="0.25">
      <c r="A639" s="518"/>
      <c r="B639" s="519"/>
      <c r="C639" s="519"/>
      <c r="D639" s="519"/>
      <c r="E639" s="519"/>
      <c r="F639" s="519"/>
      <c r="G639" s="519"/>
      <c r="H639" s="519"/>
      <c r="I639" s="519"/>
      <c r="J639" s="520"/>
    </row>
    <row r="640" spans="1:10" x14ac:dyDescent="0.25">
      <c r="A640" s="518"/>
      <c r="B640" s="519"/>
      <c r="C640" s="519"/>
      <c r="D640" s="519"/>
      <c r="E640" s="519"/>
      <c r="F640" s="519"/>
      <c r="G640" s="519"/>
      <c r="H640" s="519"/>
      <c r="I640" s="519"/>
      <c r="J640" s="520"/>
    </row>
    <row r="641" spans="1:10" x14ac:dyDescent="0.25">
      <c r="A641" s="518"/>
      <c r="B641" s="519"/>
      <c r="C641" s="519"/>
      <c r="D641" s="519"/>
      <c r="E641" s="519"/>
      <c r="F641" s="519"/>
      <c r="G641" s="519"/>
      <c r="H641" s="519"/>
      <c r="I641" s="519"/>
      <c r="J641" s="520"/>
    </row>
    <row r="642" spans="1:10" x14ac:dyDescent="0.25">
      <c r="A642" s="518"/>
      <c r="B642" s="519"/>
      <c r="C642" s="519"/>
      <c r="D642" s="519"/>
      <c r="E642" s="519"/>
      <c r="F642" s="519"/>
      <c r="G642" s="519"/>
      <c r="H642" s="519"/>
      <c r="I642" s="519"/>
      <c r="J642" s="520"/>
    </row>
    <row r="643" spans="1:10" x14ac:dyDescent="0.25">
      <c r="A643" s="518"/>
      <c r="B643" s="519"/>
      <c r="C643" s="519"/>
      <c r="D643" s="519"/>
      <c r="E643" s="519"/>
      <c r="F643" s="519"/>
      <c r="G643" s="519"/>
      <c r="H643" s="519"/>
      <c r="I643" s="519"/>
      <c r="J643" s="520"/>
    </row>
    <row r="644" spans="1:10" x14ac:dyDescent="0.25">
      <c r="A644" s="518"/>
      <c r="B644" s="519"/>
      <c r="C644" s="519"/>
      <c r="D644" s="519"/>
      <c r="E644" s="519"/>
      <c r="F644" s="519"/>
      <c r="G644" s="519"/>
      <c r="H644" s="519"/>
      <c r="I644" s="519"/>
      <c r="J644" s="520"/>
    </row>
    <row r="645" spans="1:10" x14ac:dyDescent="0.25">
      <c r="A645" s="518"/>
      <c r="B645" s="519"/>
      <c r="C645" s="519"/>
      <c r="D645" s="519"/>
      <c r="E645" s="519"/>
      <c r="F645" s="519"/>
      <c r="G645" s="519"/>
      <c r="H645" s="519"/>
      <c r="I645" s="519"/>
      <c r="J645" s="520"/>
    </row>
    <row r="646" spans="1:10" x14ac:dyDescent="0.25">
      <c r="A646" s="518"/>
      <c r="B646" s="519"/>
      <c r="C646" s="519"/>
      <c r="D646" s="519"/>
      <c r="E646" s="519"/>
      <c r="F646" s="519"/>
      <c r="G646" s="519"/>
      <c r="H646" s="519"/>
      <c r="I646" s="519"/>
      <c r="J646" s="520"/>
    </row>
    <row r="647" spans="1:10" x14ac:dyDescent="0.25">
      <c r="A647" s="518"/>
      <c r="B647" s="519"/>
      <c r="C647" s="519"/>
      <c r="D647" s="519"/>
      <c r="E647" s="519"/>
      <c r="F647" s="519"/>
      <c r="G647" s="519"/>
      <c r="H647" s="519"/>
      <c r="I647" s="519"/>
      <c r="J647" s="520"/>
    </row>
    <row r="648" spans="1:10" x14ac:dyDescent="0.25">
      <c r="A648" s="518"/>
      <c r="B648" s="519"/>
      <c r="C648" s="519"/>
      <c r="D648" s="519"/>
      <c r="E648" s="519"/>
      <c r="F648" s="519"/>
      <c r="G648" s="519"/>
      <c r="H648" s="519"/>
      <c r="I648" s="519"/>
      <c r="J648" s="520"/>
    </row>
    <row r="649" spans="1:10" x14ac:dyDescent="0.25">
      <c r="A649" s="518"/>
      <c r="B649" s="519"/>
      <c r="C649" s="519"/>
      <c r="D649" s="519"/>
      <c r="E649" s="519"/>
      <c r="F649" s="519"/>
      <c r="G649" s="519"/>
      <c r="H649" s="519"/>
      <c r="I649" s="519"/>
      <c r="J649" s="520"/>
    </row>
    <row r="650" spans="1:10" x14ac:dyDescent="0.25">
      <c r="A650" s="518"/>
      <c r="B650" s="519"/>
      <c r="C650" s="519"/>
      <c r="D650" s="519"/>
      <c r="E650" s="519"/>
      <c r="F650" s="519"/>
      <c r="G650" s="519"/>
      <c r="H650" s="519"/>
      <c r="I650" s="519"/>
      <c r="J650" s="520"/>
    </row>
    <row r="651" spans="1:10" x14ac:dyDescent="0.25">
      <c r="A651" s="518"/>
      <c r="B651" s="519"/>
      <c r="C651" s="519"/>
      <c r="D651" s="519"/>
      <c r="E651" s="519"/>
      <c r="F651" s="519"/>
      <c r="G651" s="519"/>
      <c r="H651" s="519"/>
      <c r="I651" s="519"/>
      <c r="J651" s="520"/>
    </row>
    <row r="652" spans="1:10" x14ac:dyDescent="0.25">
      <c r="A652" s="521"/>
      <c r="B652" s="522"/>
      <c r="C652" s="522"/>
      <c r="D652" s="522"/>
      <c r="E652" s="522"/>
      <c r="F652" s="522"/>
      <c r="G652" s="522"/>
      <c r="H652" s="522"/>
      <c r="I652" s="522"/>
      <c r="J652" s="523"/>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El Dorado</v>
      </c>
      <c r="I654" s="374"/>
      <c r="J654" s="375"/>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9" t="s">
        <v>854</v>
      </c>
      <c r="B657" s="470"/>
      <c r="C657" s="470"/>
      <c r="D657" s="471"/>
      <c r="E657" s="472"/>
      <c r="F657" s="473"/>
      <c r="G657" s="473"/>
      <c r="H657" s="473"/>
      <c r="I657" s="473"/>
      <c r="J657" s="474"/>
    </row>
    <row r="658" spans="1:10" x14ac:dyDescent="0.25">
      <c r="A658" s="478" t="s">
        <v>853</v>
      </c>
      <c r="B658" s="479"/>
      <c r="C658" s="479"/>
      <c r="D658" s="480"/>
      <c r="E658" s="475"/>
      <c r="F658" s="476"/>
      <c r="G658" s="476"/>
      <c r="H658" s="476"/>
      <c r="I658" s="476"/>
      <c r="J658" s="477"/>
    </row>
    <row r="659" spans="1:10" x14ac:dyDescent="0.25">
      <c r="A659" s="506" t="s">
        <v>808</v>
      </c>
      <c r="B659" s="507"/>
      <c r="C659" s="507"/>
      <c r="D659" s="507"/>
      <c r="E659" s="484"/>
      <c r="F659" s="485"/>
      <c r="G659" s="485"/>
      <c r="H659" s="485"/>
      <c r="I659" s="485"/>
      <c r="J659" s="486"/>
    </row>
    <row r="660" spans="1:10" x14ac:dyDescent="0.25">
      <c r="A660" s="58"/>
      <c r="B660" s="59"/>
      <c r="C660" s="59"/>
      <c r="D660" s="59"/>
      <c r="E660" s="530" t="s">
        <v>535</v>
      </c>
      <c r="F660" s="488"/>
      <c r="G660" s="530" t="s">
        <v>533</v>
      </c>
      <c r="H660" s="488"/>
      <c r="I660" s="489" t="s">
        <v>849</v>
      </c>
      <c r="J660" s="490"/>
    </row>
    <row r="661" spans="1:10" x14ac:dyDescent="0.25">
      <c r="A661" s="512" t="s">
        <v>527</v>
      </c>
      <c r="B661" s="512"/>
      <c r="C661" s="512"/>
      <c r="D661" s="512"/>
      <c r="E661" s="464"/>
      <c r="F661" s="464"/>
      <c r="G661" s="464"/>
      <c r="H661" s="464"/>
      <c r="I661" s="465"/>
      <c r="J661" s="465"/>
    </row>
    <row r="662" spans="1:10" x14ac:dyDescent="0.25">
      <c r="A662" s="508" t="s">
        <v>528</v>
      </c>
      <c r="B662" s="508"/>
      <c r="C662" s="508"/>
      <c r="D662" s="508"/>
      <c r="E662" s="446"/>
      <c r="F662" s="446"/>
      <c r="G662" s="447"/>
      <c r="H662" s="447"/>
      <c r="I662" s="463"/>
      <c r="J662" s="463"/>
    </row>
    <row r="663" spans="1:10" x14ac:dyDescent="0.25">
      <c r="A663" s="512" t="s">
        <v>529</v>
      </c>
      <c r="B663" s="512"/>
      <c r="C663" s="512"/>
      <c r="D663" s="512"/>
      <c r="E663" s="464"/>
      <c r="F663" s="464"/>
      <c r="G663" s="464"/>
      <c r="H663" s="464"/>
      <c r="I663" s="465"/>
      <c r="J663" s="465"/>
    </row>
    <row r="664" spans="1:10" x14ac:dyDescent="0.25">
      <c r="A664" s="508" t="s">
        <v>530</v>
      </c>
      <c r="B664" s="508"/>
      <c r="C664" s="508"/>
      <c r="D664" s="508"/>
      <c r="E664" s="446"/>
      <c r="F664" s="446"/>
      <c r="G664" s="447"/>
      <c r="H664" s="447"/>
      <c r="I664" s="463"/>
      <c r="J664" s="463"/>
    </row>
    <row r="665" spans="1:10" x14ac:dyDescent="0.25">
      <c r="A665" s="512" t="s">
        <v>531</v>
      </c>
      <c r="B665" s="512"/>
      <c r="C665" s="512"/>
      <c r="D665" s="512"/>
      <c r="E665" s="464"/>
      <c r="F665" s="464"/>
      <c r="G665" s="464"/>
      <c r="H665" s="464"/>
      <c r="I665" s="465"/>
      <c r="J665" s="465"/>
    </row>
    <row r="666" spans="1:10" x14ac:dyDescent="0.25">
      <c r="A666" s="508" t="s">
        <v>532</v>
      </c>
      <c r="B666" s="508"/>
      <c r="C666" s="508"/>
      <c r="D666" s="508"/>
      <c r="E666" s="446"/>
      <c r="F666" s="446"/>
      <c r="G666" s="447"/>
      <c r="H666" s="447"/>
      <c r="I666" s="463"/>
      <c r="J666" s="463"/>
    </row>
    <row r="667" spans="1:10" x14ac:dyDescent="0.25">
      <c r="A667" s="512" t="s">
        <v>537</v>
      </c>
      <c r="B667" s="512"/>
      <c r="C667" s="512"/>
      <c r="D667" s="512"/>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24" t="s">
        <v>534</v>
      </c>
      <c r="B671" s="524"/>
      <c r="C671" s="524"/>
      <c r="D671" s="524"/>
      <c r="E671" s="451">
        <f>SUM(E661:E670)</f>
        <v>0</v>
      </c>
      <c r="F671" s="451"/>
      <c r="G671" s="451">
        <f>SUM(G661:G670)</f>
        <v>0</v>
      </c>
      <c r="H671" s="451"/>
      <c r="I671" s="451">
        <f>SUM(I661:I670)</f>
        <v>0</v>
      </c>
      <c r="J671" s="451"/>
    </row>
    <row r="672" spans="1:10" x14ac:dyDescent="0.25">
      <c r="A672" s="452" t="s">
        <v>861</v>
      </c>
      <c r="B672" s="453"/>
      <c r="C672" s="453"/>
      <c r="D672" s="453"/>
      <c r="E672" s="453"/>
      <c r="F672" s="453"/>
      <c r="G672" s="453"/>
      <c r="H672" s="453"/>
      <c r="I672" s="453"/>
      <c r="J672" s="454"/>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5"/>
      <c r="B676" s="516"/>
      <c r="C676" s="516"/>
      <c r="D676" s="516"/>
      <c r="E676" s="516"/>
      <c r="F676" s="516"/>
      <c r="G676" s="516"/>
      <c r="H676" s="516"/>
      <c r="I676" s="516"/>
      <c r="J676" s="517"/>
    </row>
    <row r="677" spans="1:10" x14ac:dyDescent="0.25">
      <c r="A677" s="518"/>
      <c r="B677" s="519"/>
      <c r="C677" s="519"/>
      <c r="D677" s="519"/>
      <c r="E677" s="519"/>
      <c r="F677" s="519"/>
      <c r="G677" s="519"/>
      <c r="H677" s="519"/>
      <c r="I677" s="519"/>
      <c r="J677" s="520"/>
    </row>
    <row r="678" spans="1:10" x14ac:dyDescent="0.25">
      <c r="A678" s="518"/>
      <c r="B678" s="519"/>
      <c r="C678" s="519"/>
      <c r="D678" s="519"/>
      <c r="E678" s="519"/>
      <c r="F678" s="519"/>
      <c r="G678" s="519"/>
      <c r="H678" s="519"/>
      <c r="I678" s="519"/>
      <c r="J678" s="520"/>
    </row>
    <row r="679" spans="1:10" x14ac:dyDescent="0.25">
      <c r="A679" s="518"/>
      <c r="B679" s="519"/>
      <c r="C679" s="519"/>
      <c r="D679" s="519"/>
      <c r="E679" s="519"/>
      <c r="F679" s="519"/>
      <c r="G679" s="519"/>
      <c r="H679" s="519"/>
      <c r="I679" s="519"/>
      <c r="J679" s="520"/>
    </row>
    <row r="680" spans="1:10" x14ac:dyDescent="0.25">
      <c r="A680" s="518"/>
      <c r="B680" s="519"/>
      <c r="C680" s="519"/>
      <c r="D680" s="519"/>
      <c r="E680" s="519"/>
      <c r="F680" s="519"/>
      <c r="G680" s="519"/>
      <c r="H680" s="519"/>
      <c r="I680" s="519"/>
      <c r="J680" s="520"/>
    </row>
    <row r="681" spans="1:10" x14ac:dyDescent="0.25">
      <c r="A681" s="518"/>
      <c r="B681" s="519"/>
      <c r="C681" s="519"/>
      <c r="D681" s="519"/>
      <c r="E681" s="519"/>
      <c r="F681" s="519"/>
      <c r="G681" s="519"/>
      <c r="H681" s="519"/>
      <c r="I681" s="519"/>
      <c r="J681" s="520"/>
    </row>
    <row r="682" spans="1:10" x14ac:dyDescent="0.25">
      <c r="A682" s="518"/>
      <c r="B682" s="519"/>
      <c r="C682" s="519"/>
      <c r="D682" s="519"/>
      <c r="E682" s="519"/>
      <c r="F682" s="519"/>
      <c r="G682" s="519"/>
      <c r="H682" s="519"/>
      <c r="I682" s="519"/>
      <c r="J682" s="520"/>
    </row>
    <row r="683" spans="1:10" x14ac:dyDescent="0.25">
      <c r="A683" s="518"/>
      <c r="B683" s="519"/>
      <c r="C683" s="519"/>
      <c r="D683" s="519"/>
      <c r="E683" s="519"/>
      <c r="F683" s="519"/>
      <c r="G683" s="519"/>
      <c r="H683" s="519"/>
      <c r="I683" s="519"/>
      <c r="J683" s="520"/>
    </row>
    <row r="684" spans="1:10" x14ac:dyDescent="0.25">
      <c r="A684" s="518"/>
      <c r="B684" s="519"/>
      <c r="C684" s="519"/>
      <c r="D684" s="519"/>
      <c r="E684" s="519"/>
      <c r="F684" s="519"/>
      <c r="G684" s="519"/>
      <c r="H684" s="519"/>
      <c r="I684" s="519"/>
      <c r="J684" s="520"/>
    </row>
    <row r="685" spans="1:10" x14ac:dyDescent="0.25">
      <c r="A685" s="518"/>
      <c r="B685" s="519"/>
      <c r="C685" s="519"/>
      <c r="D685" s="519"/>
      <c r="E685" s="519"/>
      <c r="F685" s="519"/>
      <c r="G685" s="519"/>
      <c r="H685" s="519"/>
      <c r="I685" s="519"/>
      <c r="J685" s="520"/>
    </row>
    <row r="686" spans="1:10" x14ac:dyDescent="0.25">
      <c r="A686" s="518"/>
      <c r="B686" s="519"/>
      <c r="C686" s="519"/>
      <c r="D686" s="519"/>
      <c r="E686" s="519"/>
      <c r="F686" s="519"/>
      <c r="G686" s="519"/>
      <c r="H686" s="519"/>
      <c r="I686" s="519"/>
      <c r="J686" s="520"/>
    </row>
    <row r="687" spans="1:10" x14ac:dyDescent="0.25">
      <c r="A687" s="518"/>
      <c r="B687" s="519"/>
      <c r="C687" s="519"/>
      <c r="D687" s="519"/>
      <c r="E687" s="519"/>
      <c r="F687" s="519"/>
      <c r="G687" s="519"/>
      <c r="H687" s="519"/>
      <c r="I687" s="519"/>
      <c r="J687" s="520"/>
    </row>
    <row r="688" spans="1:10" x14ac:dyDescent="0.25">
      <c r="A688" s="518"/>
      <c r="B688" s="519"/>
      <c r="C688" s="519"/>
      <c r="D688" s="519"/>
      <c r="E688" s="519"/>
      <c r="F688" s="519"/>
      <c r="G688" s="519"/>
      <c r="H688" s="519"/>
      <c r="I688" s="519"/>
      <c r="J688" s="520"/>
    </row>
    <row r="689" spans="1:10" x14ac:dyDescent="0.25">
      <c r="A689" s="518"/>
      <c r="B689" s="519"/>
      <c r="C689" s="519"/>
      <c r="D689" s="519"/>
      <c r="E689" s="519"/>
      <c r="F689" s="519"/>
      <c r="G689" s="519"/>
      <c r="H689" s="519"/>
      <c r="I689" s="519"/>
      <c r="J689" s="520"/>
    </row>
    <row r="690" spans="1:10" x14ac:dyDescent="0.25">
      <c r="A690" s="518"/>
      <c r="B690" s="519"/>
      <c r="C690" s="519"/>
      <c r="D690" s="519"/>
      <c r="E690" s="519"/>
      <c r="F690" s="519"/>
      <c r="G690" s="519"/>
      <c r="H690" s="519"/>
      <c r="I690" s="519"/>
      <c r="J690" s="520"/>
    </row>
    <row r="691" spans="1:10" x14ac:dyDescent="0.25">
      <c r="A691" s="518"/>
      <c r="B691" s="519"/>
      <c r="C691" s="519"/>
      <c r="D691" s="519"/>
      <c r="E691" s="519"/>
      <c r="F691" s="519"/>
      <c r="G691" s="519"/>
      <c r="H691" s="519"/>
      <c r="I691" s="519"/>
      <c r="J691" s="520"/>
    </row>
    <row r="692" spans="1:10" x14ac:dyDescent="0.25">
      <c r="A692" s="518"/>
      <c r="B692" s="519"/>
      <c r="C692" s="519"/>
      <c r="D692" s="519"/>
      <c r="E692" s="519"/>
      <c r="F692" s="519"/>
      <c r="G692" s="519"/>
      <c r="H692" s="519"/>
      <c r="I692" s="519"/>
      <c r="J692" s="520"/>
    </row>
    <row r="693" spans="1:10" x14ac:dyDescent="0.25">
      <c r="A693" s="518"/>
      <c r="B693" s="519"/>
      <c r="C693" s="519"/>
      <c r="D693" s="519"/>
      <c r="E693" s="519"/>
      <c r="F693" s="519"/>
      <c r="G693" s="519"/>
      <c r="H693" s="519"/>
      <c r="I693" s="519"/>
      <c r="J693" s="520"/>
    </row>
    <row r="694" spans="1:10" x14ac:dyDescent="0.25">
      <c r="A694" s="518"/>
      <c r="B694" s="519"/>
      <c r="C694" s="519"/>
      <c r="D694" s="519"/>
      <c r="E694" s="519"/>
      <c r="F694" s="519"/>
      <c r="G694" s="519"/>
      <c r="H694" s="519"/>
      <c r="I694" s="519"/>
      <c r="J694" s="520"/>
    </row>
    <row r="695" spans="1:10" x14ac:dyDescent="0.25">
      <c r="A695" s="518"/>
      <c r="B695" s="519"/>
      <c r="C695" s="519"/>
      <c r="D695" s="519"/>
      <c r="E695" s="519"/>
      <c r="F695" s="519"/>
      <c r="G695" s="519"/>
      <c r="H695" s="519"/>
      <c r="I695" s="519"/>
      <c r="J695" s="520"/>
    </row>
    <row r="696" spans="1:10" x14ac:dyDescent="0.25">
      <c r="A696" s="518"/>
      <c r="B696" s="519"/>
      <c r="C696" s="519"/>
      <c r="D696" s="519"/>
      <c r="E696" s="519"/>
      <c r="F696" s="519"/>
      <c r="G696" s="519"/>
      <c r="H696" s="519"/>
      <c r="I696" s="519"/>
      <c r="J696" s="520"/>
    </row>
    <row r="697" spans="1:10" x14ac:dyDescent="0.25">
      <c r="A697" s="518"/>
      <c r="B697" s="519"/>
      <c r="C697" s="519"/>
      <c r="D697" s="519"/>
      <c r="E697" s="519"/>
      <c r="F697" s="519"/>
      <c r="G697" s="519"/>
      <c r="H697" s="519"/>
      <c r="I697" s="519"/>
      <c r="J697" s="520"/>
    </row>
    <row r="698" spans="1:10" x14ac:dyDescent="0.25">
      <c r="A698" s="518"/>
      <c r="B698" s="519"/>
      <c r="C698" s="519"/>
      <c r="D698" s="519"/>
      <c r="E698" s="519"/>
      <c r="F698" s="519"/>
      <c r="G698" s="519"/>
      <c r="H698" s="519"/>
      <c r="I698" s="519"/>
      <c r="J698" s="520"/>
    </row>
    <row r="699" spans="1:10" x14ac:dyDescent="0.25">
      <c r="A699" s="518"/>
      <c r="B699" s="519"/>
      <c r="C699" s="519"/>
      <c r="D699" s="519"/>
      <c r="E699" s="519"/>
      <c r="F699" s="519"/>
      <c r="G699" s="519"/>
      <c r="H699" s="519"/>
      <c r="I699" s="519"/>
      <c r="J699" s="520"/>
    </row>
    <row r="700" spans="1:10" x14ac:dyDescent="0.25">
      <c r="A700" s="518"/>
      <c r="B700" s="519"/>
      <c r="C700" s="519"/>
      <c r="D700" s="519"/>
      <c r="E700" s="519"/>
      <c r="F700" s="519"/>
      <c r="G700" s="519"/>
      <c r="H700" s="519"/>
      <c r="I700" s="519"/>
      <c r="J700" s="520"/>
    </row>
    <row r="701" spans="1:10" x14ac:dyDescent="0.25">
      <c r="A701" s="518"/>
      <c r="B701" s="519"/>
      <c r="C701" s="519"/>
      <c r="D701" s="519"/>
      <c r="E701" s="519"/>
      <c r="F701" s="519"/>
      <c r="G701" s="519"/>
      <c r="H701" s="519"/>
      <c r="I701" s="519"/>
      <c r="J701" s="520"/>
    </row>
    <row r="702" spans="1:10" x14ac:dyDescent="0.25">
      <c r="A702" s="518"/>
      <c r="B702" s="519"/>
      <c r="C702" s="519"/>
      <c r="D702" s="519"/>
      <c r="E702" s="519"/>
      <c r="F702" s="519"/>
      <c r="G702" s="519"/>
      <c r="H702" s="519"/>
      <c r="I702" s="519"/>
      <c r="J702" s="520"/>
    </row>
    <row r="703" spans="1:10" x14ac:dyDescent="0.25">
      <c r="A703" s="518"/>
      <c r="B703" s="519"/>
      <c r="C703" s="519"/>
      <c r="D703" s="519"/>
      <c r="E703" s="519"/>
      <c r="F703" s="519"/>
      <c r="G703" s="519"/>
      <c r="H703" s="519"/>
      <c r="I703" s="519"/>
      <c r="J703" s="520"/>
    </row>
    <row r="704" spans="1:10" x14ac:dyDescent="0.25">
      <c r="A704" s="518"/>
      <c r="B704" s="519"/>
      <c r="C704" s="519"/>
      <c r="D704" s="519"/>
      <c r="E704" s="519"/>
      <c r="F704" s="519"/>
      <c r="G704" s="519"/>
      <c r="H704" s="519"/>
      <c r="I704" s="519"/>
      <c r="J704" s="520"/>
    </row>
    <row r="705" spans="1:10" x14ac:dyDescent="0.25">
      <c r="A705" s="518"/>
      <c r="B705" s="519"/>
      <c r="C705" s="519"/>
      <c r="D705" s="519"/>
      <c r="E705" s="519"/>
      <c r="F705" s="519"/>
      <c r="G705" s="519"/>
      <c r="H705" s="519"/>
      <c r="I705" s="519"/>
      <c r="J705" s="520"/>
    </row>
    <row r="706" spans="1:10" x14ac:dyDescent="0.25">
      <c r="A706" s="521"/>
      <c r="B706" s="522"/>
      <c r="C706" s="522"/>
      <c r="D706" s="522"/>
      <c r="E706" s="522"/>
      <c r="F706" s="522"/>
      <c r="G706" s="522"/>
      <c r="H706" s="522"/>
      <c r="I706" s="522"/>
      <c r="J706" s="523"/>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El Dorado</v>
      </c>
      <c r="I708" s="374"/>
      <c r="J708" s="375"/>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9" t="s">
        <v>854</v>
      </c>
      <c r="B711" s="470"/>
      <c r="C711" s="470"/>
      <c r="D711" s="471"/>
      <c r="E711" s="472"/>
      <c r="F711" s="473"/>
      <c r="G711" s="473"/>
      <c r="H711" s="473"/>
      <c r="I711" s="473"/>
      <c r="J711" s="474"/>
    </row>
    <row r="712" spans="1:10" x14ac:dyDescent="0.25">
      <c r="A712" s="478" t="s">
        <v>853</v>
      </c>
      <c r="B712" s="479"/>
      <c r="C712" s="479"/>
      <c r="D712" s="480"/>
      <c r="E712" s="475"/>
      <c r="F712" s="476"/>
      <c r="G712" s="476"/>
      <c r="H712" s="476"/>
      <c r="I712" s="476"/>
      <c r="J712" s="477"/>
    </row>
    <row r="713" spans="1:10" x14ac:dyDescent="0.25">
      <c r="A713" s="506" t="s">
        <v>808</v>
      </c>
      <c r="B713" s="507"/>
      <c r="C713" s="507"/>
      <c r="D713" s="507"/>
      <c r="E713" s="484"/>
      <c r="F713" s="485"/>
      <c r="G713" s="485"/>
      <c r="H713" s="485"/>
      <c r="I713" s="485"/>
      <c r="J713" s="486"/>
    </row>
    <row r="714" spans="1:10" x14ac:dyDescent="0.25">
      <c r="A714" s="58"/>
      <c r="B714" s="59"/>
      <c r="C714" s="59"/>
      <c r="D714" s="59"/>
      <c r="E714" s="530" t="s">
        <v>535</v>
      </c>
      <c r="F714" s="488"/>
      <c r="G714" s="530" t="s">
        <v>533</v>
      </c>
      <c r="H714" s="488"/>
      <c r="I714" s="489" t="s">
        <v>849</v>
      </c>
      <c r="J714" s="490"/>
    </row>
    <row r="715" spans="1:10" x14ac:dyDescent="0.25">
      <c r="A715" s="512" t="s">
        <v>527</v>
      </c>
      <c r="B715" s="512"/>
      <c r="C715" s="512"/>
      <c r="D715" s="512"/>
      <c r="E715" s="464"/>
      <c r="F715" s="464"/>
      <c r="G715" s="464"/>
      <c r="H715" s="464"/>
      <c r="I715" s="465"/>
      <c r="J715" s="465"/>
    </row>
    <row r="716" spans="1:10" x14ac:dyDescent="0.25">
      <c r="A716" s="508" t="s">
        <v>528</v>
      </c>
      <c r="B716" s="508"/>
      <c r="C716" s="508"/>
      <c r="D716" s="508"/>
      <c r="E716" s="446"/>
      <c r="F716" s="446"/>
      <c r="G716" s="447"/>
      <c r="H716" s="447"/>
      <c r="I716" s="463"/>
      <c r="J716" s="463"/>
    </row>
    <row r="717" spans="1:10" x14ac:dyDescent="0.25">
      <c r="A717" s="512" t="s">
        <v>529</v>
      </c>
      <c r="B717" s="512"/>
      <c r="C717" s="512"/>
      <c r="D717" s="512"/>
      <c r="E717" s="464"/>
      <c r="F717" s="464"/>
      <c r="G717" s="464"/>
      <c r="H717" s="464"/>
      <c r="I717" s="465"/>
      <c r="J717" s="465"/>
    </row>
    <row r="718" spans="1:10" x14ac:dyDescent="0.25">
      <c r="A718" s="508" t="s">
        <v>530</v>
      </c>
      <c r="B718" s="508"/>
      <c r="C718" s="508"/>
      <c r="D718" s="508"/>
      <c r="E718" s="446"/>
      <c r="F718" s="446"/>
      <c r="G718" s="447"/>
      <c r="H718" s="447"/>
      <c r="I718" s="463"/>
      <c r="J718" s="463"/>
    </row>
    <row r="719" spans="1:10" x14ac:dyDescent="0.25">
      <c r="A719" s="512" t="s">
        <v>531</v>
      </c>
      <c r="B719" s="512"/>
      <c r="C719" s="512"/>
      <c r="D719" s="512"/>
      <c r="E719" s="464"/>
      <c r="F719" s="464"/>
      <c r="G719" s="464"/>
      <c r="H719" s="464"/>
      <c r="I719" s="465"/>
      <c r="J719" s="465"/>
    </row>
    <row r="720" spans="1:10" x14ac:dyDescent="0.25">
      <c r="A720" s="508" t="s">
        <v>532</v>
      </c>
      <c r="B720" s="508"/>
      <c r="C720" s="508"/>
      <c r="D720" s="508"/>
      <c r="E720" s="446"/>
      <c r="F720" s="446"/>
      <c r="G720" s="447"/>
      <c r="H720" s="447"/>
      <c r="I720" s="463"/>
      <c r="J720" s="463"/>
    </row>
    <row r="721" spans="1:10" x14ac:dyDescent="0.25">
      <c r="A721" s="512" t="s">
        <v>537</v>
      </c>
      <c r="B721" s="512"/>
      <c r="C721" s="512"/>
      <c r="D721" s="512"/>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24" t="s">
        <v>534</v>
      </c>
      <c r="B725" s="524"/>
      <c r="C725" s="524"/>
      <c r="D725" s="524"/>
      <c r="E725" s="451">
        <f>SUM(E715:E724)</f>
        <v>0</v>
      </c>
      <c r="F725" s="451"/>
      <c r="G725" s="451">
        <f>SUM(G715:G724)</f>
        <v>0</v>
      </c>
      <c r="H725" s="451"/>
      <c r="I725" s="451">
        <f>SUM(I715:I724)</f>
        <v>0</v>
      </c>
      <c r="J725" s="451"/>
    </row>
    <row r="726" spans="1:10" x14ac:dyDescent="0.25">
      <c r="A726" s="452" t="s">
        <v>861</v>
      </c>
      <c r="B726" s="453"/>
      <c r="C726" s="453"/>
      <c r="D726" s="453"/>
      <c r="E726" s="453"/>
      <c r="F726" s="453"/>
      <c r="G726" s="453"/>
      <c r="H726" s="453"/>
      <c r="I726" s="453"/>
      <c r="J726" s="454"/>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5"/>
      <c r="B730" s="516"/>
      <c r="C730" s="516"/>
      <c r="D730" s="516"/>
      <c r="E730" s="516"/>
      <c r="F730" s="516"/>
      <c r="G730" s="516"/>
      <c r="H730" s="516"/>
      <c r="I730" s="516"/>
      <c r="J730" s="517"/>
    </row>
    <row r="731" spans="1:10" x14ac:dyDescent="0.25">
      <c r="A731" s="518"/>
      <c r="B731" s="519"/>
      <c r="C731" s="519"/>
      <c r="D731" s="519"/>
      <c r="E731" s="519"/>
      <c r="F731" s="519"/>
      <c r="G731" s="519"/>
      <c r="H731" s="519"/>
      <c r="I731" s="519"/>
      <c r="J731" s="520"/>
    </row>
    <row r="732" spans="1:10" x14ac:dyDescent="0.25">
      <c r="A732" s="518"/>
      <c r="B732" s="519"/>
      <c r="C732" s="519"/>
      <c r="D732" s="519"/>
      <c r="E732" s="519"/>
      <c r="F732" s="519"/>
      <c r="G732" s="519"/>
      <c r="H732" s="519"/>
      <c r="I732" s="519"/>
      <c r="J732" s="520"/>
    </row>
    <row r="733" spans="1:10" x14ac:dyDescent="0.25">
      <c r="A733" s="518"/>
      <c r="B733" s="519"/>
      <c r="C733" s="519"/>
      <c r="D733" s="519"/>
      <c r="E733" s="519"/>
      <c r="F733" s="519"/>
      <c r="G733" s="519"/>
      <c r="H733" s="519"/>
      <c r="I733" s="519"/>
      <c r="J733" s="520"/>
    </row>
    <row r="734" spans="1:10" x14ac:dyDescent="0.25">
      <c r="A734" s="518"/>
      <c r="B734" s="519"/>
      <c r="C734" s="519"/>
      <c r="D734" s="519"/>
      <c r="E734" s="519"/>
      <c r="F734" s="519"/>
      <c r="G734" s="519"/>
      <c r="H734" s="519"/>
      <c r="I734" s="519"/>
      <c r="J734" s="520"/>
    </row>
    <row r="735" spans="1:10" x14ac:dyDescent="0.25">
      <c r="A735" s="518"/>
      <c r="B735" s="519"/>
      <c r="C735" s="519"/>
      <c r="D735" s="519"/>
      <c r="E735" s="519"/>
      <c r="F735" s="519"/>
      <c r="G735" s="519"/>
      <c r="H735" s="519"/>
      <c r="I735" s="519"/>
      <c r="J735" s="520"/>
    </row>
    <row r="736" spans="1:10" x14ac:dyDescent="0.25">
      <c r="A736" s="518"/>
      <c r="B736" s="519"/>
      <c r="C736" s="519"/>
      <c r="D736" s="519"/>
      <c r="E736" s="519"/>
      <c r="F736" s="519"/>
      <c r="G736" s="519"/>
      <c r="H736" s="519"/>
      <c r="I736" s="519"/>
      <c r="J736" s="520"/>
    </row>
    <row r="737" spans="1:10" x14ac:dyDescent="0.25">
      <c r="A737" s="518"/>
      <c r="B737" s="519"/>
      <c r="C737" s="519"/>
      <c r="D737" s="519"/>
      <c r="E737" s="519"/>
      <c r="F737" s="519"/>
      <c r="G737" s="519"/>
      <c r="H737" s="519"/>
      <c r="I737" s="519"/>
      <c r="J737" s="520"/>
    </row>
    <row r="738" spans="1:10" x14ac:dyDescent="0.25">
      <c r="A738" s="518"/>
      <c r="B738" s="519"/>
      <c r="C738" s="519"/>
      <c r="D738" s="519"/>
      <c r="E738" s="519"/>
      <c r="F738" s="519"/>
      <c r="G738" s="519"/>
      <c r="H738" s="519"/>
      <c r="I738" s="519"/>
      <c r="J738" s="520"/>
    </row>
    <row r="739" spans="1:10" x14ac:dyDescent="0.25">
      <c r="A739" s="518"/>
      <c r="B739" s="519"/>
      <c r="C739" s="519"/>
      <c r="D739" s="519"/>
      <c r="E739" s="519"/>
      <c r="F739" s="519"/>
      <c r="G739" s="519"/>
      <c r="H739" s="519"/>
      <c r="I739" s="519"/>
      <c r="J739" s="520"/>
    </row>
    <row r="740" spans="1:10" x14ac:dyDescent="0.25">
      <c r="A740" s="518"/>
      <c r="B740" s="519"/>
      <c r="C740" s="519"/>
      <c r="D740" s="519"/>
      <c r="E740" s="519"/>
      <c r="F740" s="519"/>
      <c r="G740" s="519"/>
      <c r="H740" s="519"/>
      <c r="I740" s="519"/>
      <c r="J740" s="520"/>
    </row>
    <row r="741" spans="1:10" x14ac:dyDescent="0.25">
      <c r="A741" s="518"/>
      <c r="B741" s="519"/>
      <c r="C741" s="519"/>
      <c r="D741" s="519"/>
      <c r="E741" s="519"/>
      <c r="F741" s="519"/>
      <c r="G741" s="519"/>
      <c r="H741" s="519"/>
      <c r="I741" s="519"/>
      <c r="J741" s="520"/>
    </row>
    <row r="742" spans="1:10" x14ac:dyDescent="0.25">
      <c r="A742" s="518"/>
      <c r="B742" s="519"/>
      <c r="C742" s="519"/>
      <c r="D742" s="519"/>
      <c r="E742" s="519"/>
      <c r="F742" s="519"/>
      <c r="G742" s="519"/>
      <c r="H742" s="519"/>
      <c r="I742" s="519"/>
      <c r="J742" s="520"/>
    </row>
    <row r="743" spans="1:10" x14ac:dyDescent="0.25">
      <c r="A743" s="518"/>
      <c r="B743" s="519"/>
      <c r="C743" s="519"/>
      <c r="D743" s="519"/>
      <c r="E743" s="519"/>
      <c r="F743" s="519"/>
      <c r="G743" s="519"/>
      <c r="H743" s="519"/>
      <c r="I743" s="519"/>
      <c r="J743" s="520"/>
    </row>
    <row r="744" spans="1:10" x14ac:dyDescent="0.25">
      <c r="A744" s="518"/>
      <c r="B744" s="519"/>
      <c r="C744" s="519"/>
      <c r="D744" s="519"/>
      <c r="E744" s="519"/>
      <c r="F744" s="519"/>
      <c r="G744" s="519"/>
      <c r="H744" s="519"/>
      <c r="I744" s="519"/>
      <c r="J744" s="520"/>
    </row>
    <row r="745" spans="1:10" x14ac:dyDescent="0.25">
      <c r="A745" s="518"/>
      <c r="B745" s="519"/>
      <c r="C745" s="519"/>
      <c r="D745" s="519"/>
      <c r="E745" s="519"/>
      <c r="F745" s="519"/>
      <c r="G745" s="519"/>
      <c r="H745" s="519"/>
      <c r="I745" s="519"/>
      <c r="J745" s="520"/>
    </row>
    <row r="746" spans="1:10" x14ac:dyDescent="0.25">
      <c r="A746" s="518"/>
      <c r="B746" s="519"/>
      <c r="C746" s="519"/>
      <c r="D746" s="519"/>
      <c r="E746" s="519"/>
      <c r="F746" s="519"/>
      <c r="G746" s="519"/>
      <c r="H746" s="519"/>
      <c r="I746" s="519"/>
      <c r="J746" s="520"/>
    </row>
    <row r="747" spans="1:10" x14ac:dyDescent="0.25">
      <c r="A747" s="518"/>
      <c r="B747" s="519"/>
      <c r="C747" s="519"/>
      <c r="D747" s="519"/>
      <c r="E747" s="519"/>
      <c r="F747" s="519"/>
      <c r="G747" s="519"/>
      <c r="H747" s="519"/>
      <c r="I747" s="519"/>
      <c r="J747" s="520"/>
    </row>
    <row r="748" spans="1:10" x14ac:dyDescent="0.25">
      <c r="A748" s="518"/>
      <c r="B748" s="519"/>
      <c r="C748" s="519"/>
      <c r="D748" s="519"/>
      <c r="E748" s="519"/>
      <c r="F748" s="519"/>
      <c r="G748" s="519"/>
      <c r="H748" s="519"/>
      <c r="I748" s="519"/>
      <c r="J748" s="520"/>
    </row>
    <row r="749" spans="1:10" x14ac:dyDescent="0.25">
      <c r="A749" s="518"/>
      <c r="B749" s="519"/>
      <c r="C749" s="519"/>
      <c r="D749" s="519"/>
      <c r="E749" s="519"/>
      <c r="F749" s="519"/>
      <c r="G749" s="519"/>
      <c r="H749" s="519"/>
      <c r="I749" s="519"/>
      <c r="J749" s="520"/>
    </row>
    <row r="750" spans="1:10" x14ac:dyDescent="0.25">
      <c r="A750" s="518"/>
      <c r="B750" s="519"/>
      <c r="C750" s="519"/>
      <c r="D750" s="519"/>
      <c r="E750" s="519"/>
      <c r="F750" s="519"/>
      <c r="G750" s="519"/>
      <c r="H750" s="519"/>
      <c r="I750" s="519"/>
      <c r="J750" s="520"/>
    </row>
    <row r="751" spans="1:10" x14ac:dyDescent="0.25">
      <c r="A751" s="518"/>
      <c r="B751" s="519"/>
      <c r="C751" s="519"/>
      <c r="D751" s="519"/>
      <c r="E751" s="519"/>
      <c r="F751" s="519"/>
      <c r="G751" s="519"/>
      <c r="H751" s="519"/>
      <c r="I751" s="519"/>
      <c r="J751" s="520"/>
    </row>
    <row r="752" spans="1:10" x14ac:dyDescent="0.25">
      <c r="A752" s="518"/>
      <c r="B752" s="519"/>
      <c r="C752" s="519"/>
      <c r="D752" s="519"/>
      <c r="E752" s="519"/>
      <c r="F752" s="519"/>
      <c r="G752" s="519"/>
      <c r="H752" s="519"/>
      <c r="I752" s="519"/>
      <c r="J752" s="520"/>
    </row>
    <row r="753" spans="1:10" x14ac:dyDescent="0.25">
      <c r="A753" s="518"/>
      <c r="B753" s="519"/>
      <c r="C753" s="519"/>
      <c r="D753" s="519"/>
      <c r="E753" s="519"/>
      <c r="F753" s="519"/>
      <c r="G753" s="519"/>
      <c r="H753" s="519"/>
      <c r="I753" s="519"/>
      <c r="J753" s="520"/>
    </row>
    <row r="754" spans="1:10" x14ac:dyDescent="0.25">
      <c r="A754" s="518"/>
      <c r="B754" s="519"/>
      <c r="C754" s="519"/>
      <c r="D754" s="519"/>
      <c r="E754" s="519"/>
      <c r="F754" s="519"/>
      <c r="G754" s="519"/>
      <c r="H754" s="519"/>
      <c r="I754" s="519"/>
      <c r="J754" s="520"/>
    </row>
    <row r="755" spans="1:10" x14ac:dyDescent="0.25">
      <c r="A755" s="518"/>
      <c r="B755" s="519"/>
      <c r="C755" s="519"/>
      <c r="D755" s="519"/>
      <c r="E755" s="519"/>
      <c r="F755" s="519"/>
      <c r="G755" s="519"/>
      <c r="H755" s="519"/>
      <c r="I755" s="519"/>
      <c r="J755" s="520"/>
    </row>
    <row r="756" spans="1:10" x14ac:dyDescent="0.25">
      <c r="A756" s="518"/>
      <c r="B756" s="519"/>
      <c r="C756" s="519"/>
      <c r="D756" s="519"/>
      <c r="E756" s="519"/>
      <c r="F756" s="519"/>
      <c r="G756" s="519"/>
      <c r="H756" s="519"/>
      <c r="I756" s="519"/>
      <c r="J756" s="520"/>
    </row>
    <row r="757" spans="1:10" x14ac:dyDescent="0.25">
      <c r="A757" s="518"/>
      <c r="B757" s="519"/>
      <c r="C757" s="519"/>
      <c r="D757" s="519"/>
      <c r="E757" s="519"/>
      <c r="F757" s="519"/>
      <c r="G757" s="519"/>
      <c r="H757" s="519"/>
      <c r="I757" s="519"/>
      <c r="J757" s="520"/>
    </row>
    <row r="758" spans="1:10" x14ac:dyDescent="0.25">
      <c r="A758" s="518"/>
      <c r="B758" s="519"/>
      <c r="C758" s="519"/>
      <c r="D758" s="519"/>
      <c r="E758" s="519"/>
      <c r="F758" s="519"/>
      <c r="G758" s="519"/>
      <c r="H758" s="519"/>
      <c r="I758" s="519"/>
      <c r="J758" s="520"/>
    </row>
    <row r="759" spans="1:10" x14ac:dyDescent="0.25">
      <c r="A759" s="518"/>
      <c r="B759" s="519"/>
      <c r="C759" s="519"/>
      <c r="D759" s="519"/>
      <c r="E759" s="519"/>
      <c r="F759" s="519"/>
      <c r="G759" s="519"/>
      <c r="H759" s="519"/>
      <c r="I759" s="519"/>
      <c r="J759" s="520"/>
    </row>
    <row r="760" spans="1:10" x14ac:dyDescent="0.25">
      <c r="A760" s="521"/>
      <c r="B760" s="522"/>
      <c r="C760" s="522"/>
      <c r="D760" s="522"/>
      <c r="E760" s="522"/>
      <c r="F760" s="522"/>
      <c r="G760" s="522"/>
      <c r="H760" s="522"/>
      <c r="I760" s="522"/>
      <c r="J760" s="523"/>
    </row>
    <row r="762" spans="1:10" ht="15.6" x14ac:dyDescent="0.3">
      <c r="A762" s="376" t="s">
        <v>848</v>
      </c>
      <c r="B762" s="377"/>
      <c r="C762" s="377"/>
      <c r="D762" s="377"/>
      <c r="E762" s="377"/>
      <c r="F762" s="377"/>
      <c r="G762" s="377"/>
      <c r="H762" s="374" t="str">
        <f>'CONTACT INFORMATION'!$A$24</f>
        <v>El Dorado</v>
      </c>
      <c r="I762" s="374"/>
      <c r="J762" s="375"/>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9" t="s">
        <v>854</v>
      </c>
      <c r="B765" s="470"/>
      <c r="C765" s="470"/>
      <c r="D765" s="471"/>
      <c r="E765" s="472"/>
      <c r="F765" s="473"/>
      <c r="G765" s="473"/>
      <c r="H765" s="473"/>
      <c r="I765" s="473"/>
      <c r="J765" s="474"/>
    </row>
    <row r="766" spans="1:10" x14ac:dyDescent="0.25">
      <c r="A766" s="478" t="s">
        <v>853</v>
      </c>
      <c r="B766" s="479"/>
      <c r="C766" s="479"/>
      <c r="D766" s="480"/>
      <c r="E766" s="475"/>
      <c r="F766" s="476"/>
      <c r="G766" s="476"/>
      <c r="H766" s="476"/>
      <c r="I766" s="476"/>
      <c r="J766" s="477"/>
    </row>
    <row r="767" spans="1:10" x14ac:dyDescent="0.25">
      <c r="A767" s="506" t="s">
        <v>808</v>
      </c>
      <c r="B767" s="507"/>
      <c r="C767" s="507"/>
      <c r="D767" s="507"/>
      <c r="E767" s="484"/>
      <c r="F767" s="485"/>
      <c r="G767" s="485"/>
      <c r="H767" s="485"/>
      <c r="I767" s="485"/>
      <c r="J767" s="486"/>
    </row>
    <row r="768" spans="1:10" x14ac:dyDescent="0.25">
      <c r="A768" s="58"/>
      <c r="B768" s="59"/>
      <c r="C768" s="59"/>
      <c r="D768" s="59"/>
      <c r="E768" s="530" t="s">
        <v>535</v>
      </c>
      <c r="F768" s="488"/>
      <c r="G768" s="530" t="s">
        <v>533</v>
      </c>
      <c r="H768" s="488"/>
      <c r="I768" s="489" t="s">
        <v>849</v>
      </c>
      <c r="J768" s="490"/>
    </row>
    <row r="769" spans="1:10" x14ac:dyDescent="0.25">
      <c r="A769" s="512" t="s">
        <v>527</v>
      </c>
      <c r="B769" s="512"/>
      <c r="C769" s="512"/>
      <c r="D769" s="512"/>
      <c r="E769" s="464"/>
      <c r="F769" s="464"/>
      <c r="G769" s="464"/>
      <c r="H769" s="464"/>
      <c r="I769" s="465"/>
      <c r="J769" s="465"/>
    </row>
    <row r="770" spans="1:10" x14ac:dyDescent="0.25">
      <c r="A770" s="508" t="s">
        <v>528</v>
      </c>
      <c r="B770" s="508"/>
      <c r="C770" s="508"/>
      <c r="D770" s="508"/>
      <c r="E770" s="446"/>
      <c r="F770" s="446"/>
      <c r="G770" s="447"/>
      <c r="H770" s="447"/>
      <c r="I770" s="463"/>
      <c r="J770" s="463"/>
    </row>
    <row r="771" spans="1:10" x14ac:dyDescent="0.25">
      <c r="A771" s="512" t="s">
        <v>529</v>
      </c>
      <c r="B771" s="512"/>
      <c r="C771" s="512"/>
      <c r="D771" s="512"/>
      <c r="E771" s="464"/>
      <c r="F771" s="464"/>
      <c r="G771" s="464"/>
      <c r="H771" s="464"/>
      <c r="I771" s="465"/>
      <c r="J771" s="465"/>
    </row>
    <row r="772" spans="1:10" x14ac:dyDescent="0.25">
      <c r="A772" s="508" t="s">
        <v>530</v>
      </c>
      <c r="B772" s="508"/>
      <c r="C772" s="508"/>
      <c r="D772" s="508"/>
      <c r="E772" s="446"/>
      <c r="F772" s="446"/>
      <c r="G772" s="447"/>
      <c r="H772" s="447"/>
      <c r="I772" s="463"/>
      <c r="J772" s="463"/>
    </row>
    <row r="773" spans="1:10" x14ac:dyDescent="0.25">
      <c r="A773" s="512" t="s">
        <v>531</v>
      </c>
      <c r="B773" s="512"/>
      <c r="C773" s="512"/>
      <c r="D773" s="512"/>
      <c r="E773" s="464"/>
      <c r="F773" s="464"/>
      <c r="G773" s="464"/>
      <c r="H773" s="464"/>
      <c r="I773" s="465"/>
      <c r="J773" s="465"/>
    </row>
    <row r="774" spans="1:10" x14ac:dyDescent="0.25">
      <c r="A774" s="508" t="s">
        <v>532</v>
      </c>
      <c r="B774" s="508"/>
      <c r="C774" s="508"/>
      <c r="D774" s="508"/>
      <c r="E774" s="446"/>
      <c r="F774" s="446"/>
      <c r="G774" s="447"/>
      <c r="H774" s="447"/>
      <c r="I774" s="463"/>
      <c r="J774" s="463"/>
    </row>
    <row r="775" spans="1:10" x14ac:dyDescent="0.25">
      <c r="A775" s="512" t="s">
        <v>537</v>
      </c>
      <c r="B775" s="512"/>
      <c r="C775" s="512"/>
      <c r="D775" s="512"/>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24" t="s">
        <v>534</v>
      </c>
      <c r="B779" s="524"/>
      <c r="C779" s="524"/>
      <c r="D779" s="524"/>
      <c r="E779" s="451">
        <f>SUM(E769:E778)</f>
        <v>0</v>
      </c>
      <c r="F779" s="451"/>
      <c r="G779" s="451">
        <f>SUM(G769:G778)</f>
        <v>0</v>
      </c>
      <c r="H779" s="451"/>
      <c r="I779" s="451">
        <f>SUM(I769:I778)</f>
        <v>0</v>
      </c>
      <c r="J779" s="451"/>
    </row>
    <row r="780" spans="1:10" x14ac:dyDescent="0.25">
      <c r="A780" s="452" t="s">
        <v>861</v>
      </c>
      <c r="B780" s="453"/>
      <c r="C780" s="453"/>
      <c r="D780" s="453"/>
      <c r="E780" s="453"/>
      <c r="F780" s="453"/>
      <c r="G780" s="453"/>
      <c r="H780" s="453"/>
      <c r="I780" s="453"/>
      <c r="J780" s="454"/>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5"/>
      <c r="B784" s="516"/>
      <c r="C784" s="516"/>
      <c r="D784" s="516"/>
      <c r="E784" s="516"/>
      <c r="F784" s="516"/>
      <c r="G784" s="516"/>
      <c r="H784" s="516"/>
      <c r="I784" s="516"/>
      <c r="J784" s="517"/>
    </row>
    <row r="785" spans="1:10" x14ac:dyDescent="0.25">
      <c r="A785" s="518"/>
      <c r="B785" s="519"/>
      <c r="C785" s="519"/>
      <c r="D785" s="519"/>
      <c r="E785" s="519"/>
      <c r="F785" s="519"/>
      <c r="G785" s="519"/>
      <c r="H785" s="519"/>
      <c r="I785" s="519"/>
      <c r="J785" s="520"/>
    </row>
    <row r="786" spans="1:10" x14ac:dyDescent="0.25">
      <c r="A786" s="518"/>
      <c r="B786" s="519"/>
      <c r="C786" s="519"/>
      <c r="D786" s="519"/>
      <c r="E786" s="519"/>
      <c r="F786" s="519"/>
      <c r="G786" s="519"/>
      <c r="H786" s="519"/>
      <c r="I786" s="519"/>
      <c r="J786" s="520"/>
    </row>
    <row r="787" spans="1:10" x14ac:dyDescent="0.25">
      <c r="A787" s="518"/>
      <c r="B787" s="519"/>
      <c r="C787" s="519"/>
      <c r="D787" s="519"/>
      <c r="E787" s="519"/>
      <c r="F787" s="519"/>
      <c r="G787" s="519"/>
      <c r="H787" s="519"/>
      <c r="I787" s="519"/>
      <c r="J787" s="520"/>
    </row>
    <row r="788" spans="1:10" x14ac:dyDescent="0.25">
      <c r="A788" s="518"/>
      <c r="B788" s="519"/>
      <c r="C788" s="519"/>
      <c r="D788" s="519"/>
      <c r="E788" s="519"/>
      <c r="F788" s="519"/>
      <c r="G788" s="519"/>
      <c r="H788" s="519"/>
      <c r="I788" s="519"/>
      <c r="J788" s="520"/>
    </row>
    <row r="789" spans="1:10" x14ac:dyDescent="0.25">
      <c r="A789" s="518"/>
      <c r="B789" s="519"/>
      <c r="C789" s="519"/>
      <c r="D789" s="519"/>
      <c r="E789" s="519"/>
      <c r="F789" s="519"/>
      <c r="G789" s="519"/>
      <c r="H789" s="519"/>
      <c r="I789" s="519"/>
      <c r="J789" s="520"/>
    </row>
    <row r="790" spans="1:10" x14ac:dyDescent="0.25">
      <c r="A790" s="518"/>
      <c r="B790" s="519"/>
      <c r="C790" s="519"/>
      <c r="D790" s="519"/>
      <c r="E790" s="519"/>
      <c r="F790" s="519"/>
      <c r="G790" s="519"/>
      <c r="H790" s="519"/>
      <c r="I790" s="519"/>
      <c r="J790" s="520"/>
    </row>
    <row r="791" spans="1:10" x14ac:dyDescent="0.25">
      <c r="A791" s="518"/>
      <c r="B791" s="519"/>
      <c r="C791" s="519"/>
      <c r="D791" s="519"/>
      <c r="E791" s="519"/>
      <c r="F791" s="519"/>
      <c r="G791" s="519"/>
      <c r="H791" s="519"/>
      <c r="I791" s="519"/>
      <c r="J791" s="520"/>
    </row>
    <row r="792" spans="1:10" x14ac:dyDescent="0.25">
      <c r="A792" s="518"/>
      <c r="B792" s="519"/>
      <c r="C792" s="519"/>
      <c r="D792" s="519"/>
      <c r="E792" s="519"/>
      <c r="F792" s="519"/>
      <c r="G792" s="519"/>
      <c r="H792" s="519"/>
      <c r="I792" s="519"/>
      <c r="J792" s="520"/>
    </row>
    <row r="793" spans="1:10" x14ac:dyDescent="0.25">
      <c r="A793" s="518"/>
      <c r="B793" s="519"/>
      <c r="C793" s="519"/>
      <c r="D793" s="519"/>
      <c r="E793" s="519"/>
      <c r="F793" s="519"/>
      <c r="G793" s="519"/>
      <c r="H793" s="519"/>
      <c r="I793" s="519"/>
      <c r="J793" s="520"/>
    </row>
    <row r="794" spans="1:10" x14ac:dyDescent="0.25">
      <c r="A794" s="518"/>
      <c r="B794" s="519"/>
      <c r="C794" s="519"/>
      <c r="D794" s="519"/>
      <c r="E794" s="519"/>
      <c r="F794" s="519"/>
      <c r="G794" s="519"/>
      <c r="H794" s="519"/>
      <c r="I794" s="519"/>
      <c r="J794" s="520"/>
    </row>
    <row r="795" spans="1:10" x14ac:dyDescent="0.25">
      <c r="A795" s="518"/>
      <c r="B795" s="519"/>
      <c r="C795" s="519"/>
      <c r="D795" s="519"/>
      <c r="E795" s="519"/>
      <c r="F795" s="519"/>
      <c r="G795" s="519"/>
      <c r="H795" s="519"/>
      <c r="I795" s="519"/>
      <c r="J795" s="520"/>
    </row>
    <row r="796" spans="1:10" x14ac:dyDescent="0.25">
      <c r="A796" s="518"/>
      <c r="B796" s="519"/>
      <c r="C796" s="519"/>
      <c r="D796" s="519"/>
      <c r="E796" s="519"/>
      <c r="F796" s="519"/>
      <c r="G796" s="519"/>
      <c r="H796" s="519"/>
      <c r="I796" s="519"/>
      <c r="J796" s="520"/>
    </row>
    <row r="797" spans="1:10" x14ac:dyDescent="0.25">
      <c r="A797" s="518"/>
      <c r="B797" s="519"/>
      <c r="C797" s="519"/>
      <c r="D797" s="519"/>
      <c r="E797" s="519"/>
      <c r="F797" s="519"/>
      <c r="G797" s="519"/>
      <c r="H797" s="519"/>
      <c r="I797" s="519"/>
      <c r="J797" s="520"/>
    </row>
    <row r="798" spans="1:10" x14ac:dyDescent="0.25">
      <c r="A798" s="518"/>
      <c r="B798" s="519"/>
      <c r="C798" s="519"/>
      <c r="D798" s="519"/>
      <c r="E798" s="519"/>
      <c r="F798" s="519"/>
      <c r="G798" s="519"/>
      <c r="H798" s="519"/>
      <c r="I798" s="519"/>
      <c r="J798" s="520"/>
    </row>
    <row r="799" spans="1:10" x14ac:dyDescent="0.25">
      <c r="A799" s="518"/>
      <c r="B799" s="519"/>
      <c r="C799" s="519"/>
      <c r="D799" s="519"/>
      <c r="E799" s="519"/>
      <c r="F799" s="519"/>
      <c r="G799" s="519"/>
      <c r="H799" s="519"/>
      <c r="I799" s="519"/>
      <c r="J799" s="520"/>
    </row>
    <row r="800" spans="1:10" x14ac:dyDescent="0.25">
      <c r="A800" s="518"/>
      <c r="B800" s="519"/>
      <c r="C800" s="519"/>
      <c r="D800" s="519"/>
      <c r="E800" s="519"/>
      <c r="F800" s="519"/>
      <c r="G800" s="519"/>
      <c r="H800" s="519"/>
      <c r="I800" s="519"/>
      <c r="J800" s="520"/>
    </row>
    <row r="801" spans="1:10" x14ac:dyDescent="0.25">
      <c r="A801" s="518"/>
      <c r="B801" s="519"/>
      <c r="C801" s="519"/>
      <c r="D801" s="519"/>
      <c r="E801" s="519"/>
      <c r="F801" s="519"/>
      <c r="G801" s="519"/>
      <c r="H801" s="519"/>
      <c r="I801" s="519"/>
      <c r="J801" s="520"/>
    </row>
    <row r="802" spans="1:10" x14ac:dyDescent="0.25">
      <c r="A802" s="518"/>
      <c r="B802" s="519"/>
      <c r="C802" s="519"/>
      <c r="D802" s="519"/>
      <c r="E802" s="519"/>
      <c r="F802" s="519"/>
      <c r="G802" s="519"/>
      <c r="H802" s="519"/>
      <c r="I802" s="519"/>
      <c r="J802" s="520"/>
    </row>
    <row r="803" spans="1:10" x14ac:dyDescent="0.25">
      <c r="A803" s="518"/>
      <c r="B803" s="519"/>
      <c r="C803" s="519"/>
      <c r="D803" s="519"/>
      <c r="E803" s="519"/>
      <c r="F803" s="519"/>
      <c r="G803" s="519"/>
      <c r="H803" s="519"/>
      <c r="I803" s="519"/>
      <c r="J803" s="520"/>
    </row>
    <row r="804" spans="1:10" x14ac:dyDescent="0.25">
      <c r="A804" s="518"/>
      <c r="B804" s="519"/>
      <c r="C804" s="519"/>
      <c r="D804" s="519"/>
      <c r="E804" s="519"/>
      <c r="F804" s="519"/>
      <c r="G804" s="519"/>
      <c r="H804" s="519"/>
      <c r="I804" s="519"/>
      <c r="J804" s="520"/>
    </row>
    <row r="805" spans="1:10" x14ac:dyDescent="0.25">
      <c r="A805" s="518"/>
      <c r="B805" s="519"/>
      <c r="C805" s="519"/>
      <c r="D805" s="519"/>
      <c r="E805" s="519"/>
      <c r="F805" s="519"/>
      <c r="G805" s="519"/>
      <c r="H805" s="519"/>
      <c r="I805" s="519"/>
      <c r="J805" s="520"/>
    </row>
    <row r="806" spans="1:10" x14ac:dyDescent="0.25">
      <c r="A806" s="518"/>
      <c r="B806" s="519"/>
      <c r="C806" s="519"/>
      <c r="D806" s="519"/>
      <c r="E806" s="519"/>
      <c r="F806" s="519"/>
      <c r="G806" s="519"/>
      <c r="H806" s="519"/>
      <c r="I806" s="519"/>
      <c r="J806" s="520"/>
    </row>
    <row r="807" spans="1:10" x14ac:dyDescent="0.25">
      <c r="A807" s="518"/>
      <c r="B807" s="519"/>
      <c r="C807" s="519"/>
      <c r="D807" s="519"/>
      <c r="E807" s="519"/>
      <c r="F807" s="519"/>
      <c r="G807" s="519"/>
      <c r="H807" s="519"/>
      <c r="I807" s="519"/>
      <c r="J807" s="520"/>
    </row>
    <row r="808" spans="1:10" x14ac:dyDescent="0.25">
      <c r="A808" s="518"/>
      <c r="B808" s="519"/>
      <c r="C808" s="519"/>
      <c r="D808" s="519"/>
      <c r="E808" s="519"/>
      <c r="F808" s="519"/>
      <c r="G808" s="519"/>
      <c r="H808" s="519"/>
      <c r="I808" s="519"/>
      <c r="J808" s="520"/>
    </row>
    <row r="809" spans="1:10" x14ac:dyDescent="0.25">
      <c r="A809" s="518"/>
      <c r="B809" s="519"/>
      <c r="C809" s="519"/>
      <c r="D809" s="519"/>
      <c r="E809" s="519"/>
      <c r="F809" s="519"/>
      <c r="G809" s="519"/>
      <c r="H809" s="519"/>
      <c r="I809" s="519"/>
      <c r="J809" s="520"/>
    </row>
    <row r="810" spans="1:10" x14ac:dyDescent="0.25">
      <c r="A810" s="518"/>
      <c r="B810" s="519"/>
      <c r="C810" s="519"/>
      <c r="D810" s="519"/>
      <c r="E810" s="519"/>
      <c r="F810" s="519"/>
      <c r="G810" s="519"/>
      <c r="H810" s="519"/>
      <c r="I810" s="519"/>
      <c r="J810" s="520"/>
    </row>
    <row r="811" spans="1:10" x14ac:dyDescent="0.25">
      <c r="A811" s="518"/>
      <c r="B811" s="519"/>
      <c r="C811" s="519"/>
      <c r="D811" s="519"/>
      <c r="E811" s="519"/>
      <c r="F811" s="519"/>
      <c r="G811" s="519"/>
      <c r="H811" s="519"/>
      <c r="I811" s="519"/>
      <c r="J811" s="520"/>
    </row>
    <row r="812" spans="1:10" x14ac:dyDescent="0.25">
      <c r="A812" s="518"/>
      <c r="B812" s="519"/>
      <c r="C812" s="519"/>
      <c r="D812" s="519"/>
      <c r="E812" s="519"/>
      <c r="F812" s="519"/>
      <c r="G812" s="519"/>
      <c r="H812" s="519"/>
      <c r="I812" s="519"/>
      <c r="J812" s="520"/>
    </row>
    <row r="813" spans="1:10" x14ac:dyDescent="0.25">
      <c r="A813" s="518"/>
      <c r="B813" s="519"/>
      <c r="C813" s="519"/>
      <c r="D813" s="519"/>
      <c r="E813" s="519"/>
      <c r="F813" s="519"/>
      <c r="G813" s="519"/>
      <c r="H813" s="519"/>
      <c r="I813" s="519"/>
      <c r="J813" s="520"/>
    </row>
    <row r="814" spans="1:10" x14ac:dyDescent="0.25">
      <c r="A814" s="518"/>
      <c r="B814" s="519"/>
      <c r="C814" s="519"/>
      <c r="D814" s="519"/>
      <c r="E814" s="519"/>
      <c r="F814" s="519"/>
      <c r="G814" s="519"/>
      <c r="H814" s="519"/>
      <c r="I814" s="519"/>
      <c r="J814" s="520"/>
    </row>
    <row r="815" spans="1:10" x14ac:dyDescent="0.25">
      <c r="A815" s="521"/>
      <c r="B815" s="522"/>
      <c r="C815" s="522"/>
      <c r="D815" s="522"/>
      <c r="E815" s="522"/>
      <c r="F815" s="522"/>
      <c r="G815" s="522"/>
      <c r="H815" s="522"/>
      <c r="I815" s="522"/>
      <c r="J815" s="523"/>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43" customFormat="1" ht="36" customHeight="1" thickTop="1" thickBot="1" x14ac:dyDescent="0.45">
      <c r="A1" s="559" t="s">
        <v>830</v>
      </c>
      <c r="B1" s="560"/>
      <c r="C1" s="560"/>
      <c r="D1" s="560"/>
      <c r="E1" s="560"/>
      <c r="F1" s="560"/>
      <c r="G1" s="560"/>
      <c r="H1" s="560"/>
      <c r="I1" s="560"/>
      <c r="J1" s="561"/>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68" t="str">
        <f>'CONTACT INFORMATION'!$A$24</f>
        <v>El Dorado</v>
      </c>
      <c r="I3" s="568"/>
      <c r="J3" s="569"/>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2" t="s">
        <v>876</v>
      </c>
      <c r="B6" s="563"/>
      <c r="C6" s="563"/>
      <c r="D6" s="563"/>
      <c r="E6" s="563"/>
      <c r="F6" s="563"/>
      <c r="G6" s="563"/>
      <c r="H6" s="563"/>
      <c r="I6" s="563"/>
      <c r="J6" s="56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6" t="s">
        <v>847</v>
      </c>
      <c r="B10" s="566"/>
      <c r="C10" s="567"/>
      <c r="D10" s="173">
        <f>'REPORT 1'!$I$16</f>
        <v>552</v>
      </c>
      <c r="E10" s="130"/>
      <c r="F10" s="39"/>
      <c r="G10" s="566" t="s">
        <v>847</v>
      </c>
      <c r="H10" s="566"/>
      <c r="I10" s="567"/>
      <c r="J10" s="174">
        <f>'REPORT 1'!$I$27</f>
        <v>552</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2" t="s">
        <v>875</v>
      </c>
      <c r="B13" s="563"/>
      <c r="C13" s="563"/>
      <c r="D13" s="563"/>
      <c r="E13" s="563"/>
      <c r="F13" s="563"/>
      <c r="G13" s="563"/>
      <c r="H13" s="563"/>
      <c r="I13" s="563"/>
      <c r="J13" s="56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114</v>
      </c>
      <c r="E17" s="39"/>
      <c r="F17" s="39"/>
      <c r="G17" s="570" t="s">
        <v>847</v>
      </c>
      <c r="H17" s="570"/>
      <c r="I17" s="571"/>
      <c r="J17" s="173">
        <f>'REPORT 3'!$J$34</f>
        <v>114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6"/>
      <c r="B21" s="566"/>
      <c r="C21" s="567"/>
      <c r="D21" s="173">
        <f>'REPORT 3'!$J$26</f>
        <v>55</v>
      </c>
      <c r="E21" s="39"/>
      <c r="F21" s="39"/>
      <c r="G21" s="570" t="s">
        <v>847</v>
      </c>
      <c r="H21" s="570"/>
      <c r="I21" s="571"/>
      <c r="J21" s="173">
        <f>'REPORT 3'!$J$44</f>
        <v>114</v>
      </c>
    </row>
    <row r="22" spans="1:10" ht="13.8" x14ac:dyDescent="0.25">
      <c r="A22" s="110"/>
      <c r="B22" s="110"/>
      <c r="C22" s="110"/>
    </row>
    <row r="24" spans="1:10" ht="70.5" customHeight="1" x14ac:dyDescent="0.25">
      <c r="A24" s="573" t="s">
        <v>877</v>
      </c>
      <c r="B24" s="574"/>
      <c r="C24" s="574"/>
      <c r="D24" s="574"/>
      <c r="E24" s="574"/>
      <c r="F24" s="574"/>
      <c r="G24" s="574"/>
      <c r="H24" s="574"/>
      <c r="I24" s="574"/>
      <c r="J24" s="574"/>
    </row>
    <row r="27" spans="1:10" ht="22.5" customHeight="1" x14ac:dyDescent="0.25">
      <c r="A27" s="572" t="s">
        <v>870</v>
      </c>
      <c r="B27" s="566"/>
      <c r="C27" s="566"/>
      <c r="D27" s="171" t="s">
        <v>827</v>
      </c>
      <c r="G27" s="564" t="s">
        <v>829</v>
      </c>
      <c r="H27" s="564"/>
      <c r="I27" s="565"/>
      <c r="J27" s="171" t="s">
        <v>827</v>
      </c>
    </row>
    <row r="28" spans="1:10" ht="15" customHeight="1" x14ac:dyDescent="0.25">
      <c r="D28" s="175">
        <f>'ARREST REPORT'!$G$12</f>
        <v>202</v>
      </c>
      <c r="G28" s="570" t="s">
        <v>847</v>
      </c>
      <c r="H28" s="570"/>
      <c r="I28" s="571"/>
      <c r="J28" s="175">
        <f>'ARREST REPORT'!$G$18</f>
        <v>202</v>
      </c>
    </row>
    <row r="31" spans="1:10" ht="13.8" x14ac:dyDescent="0.25">
      <c r="G31" s="564" t="s">
        <v>816</v>
      </c>
      <c r="H31" s="564"/>
      <c r="I31" s="565"/>
      <c r="J31" s="171" t="s">
        <v>827</v>
      </c>
    </row>
    <row r="32" spans="1:10" s="1" customFormat="1" ht="13.8" x14ac:dyDescent="0.25">
      <c r="G32" s="570" t="s">
        <v>847</v>
      </c>
      <c r="H32" s="570"/>
      <c r="I32" s="571"/>
      <c r="J32" s="175">
        <f>'ARREST REPORT'!$G$26</f>
        <v>202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9" t="s">
        <v>322</v>
      </c>
      <c r="B1" s="590"/>
      <c r="C1" s="590"/>
      <c r="D1" s="590"/>
      <c r="E1" s="590"/>
      <c r="F1" s="590"/>
      <c r="G1" s="590"/>
      <c r="H1" s="590"/>
      <c r="I1" s="590"/>
      <c r="J1" s="591"/>
    </row>
    <row r="2" spans="1:11" x14ac:dyDescent="0.25">
      <c r="A2" s="592" t="s">
        <v>199</v>
      </c>
      <c r="B2" s="593"/>
      <c r="C2" s="593"/>
      <c r="D2" s="593"/>
      <c r="E2" s="593"/>
      <c r="F2" s="593"/>
      <c r="G2" s="593"/>
      <c r="H2" s="593"/>
      <c r="I2" s="593"/>
      <c r="J2" s="594"/>
    </row>
    <row r="3" spans="1:11" x14ac:dyDescent="0.25">
      <c r="A3" s="595"/>
      <c r="B3" s="596"/>
      <c r="C3" s="596"/>
      <c r="D3" s="596"/>
      <c r="E3" s="596"/>
      <c r="F3" s="596"/>
      <c r="G3" s="596"/>
      <c r="H3" s="596"/>
      <c r="I3" s="596"/>
      <c r="J3" s="597"/>
    </row>
    <row r="4" spans="1:11" x14ac:dyDescent="0.25">
      <c r="A4" s="598"/>
      <c r="B4" s="599"/>
      <c r="C4" s="599"/>
      <c r="D4" s="599"/>
      <c r="E4" s="599"/>
      <c r="F4" s="599"/>
      <c r="G4" s="599"/>
      <c r="H4" s="599"/>
      <c r="I4" s="599"/>
      <c r="J4" s="600"/>
    </row>
    <row r="5" spans="1:11" x14ac:dyDescent="0.25">
      <c r="A5" s="6"/>
      <c r="B5" s="7"/>
      <c r="C5" s="7"/>
      <c r="D5" s="7"/>
      <c r="E5" s="7"/>
      <c r="F5" s="7"/>
      <c r="G5" s="7"/>
      <c r="H5" s="7"/>
      <c r="I5" s="7"/>
      <c r="J5" s="8"/>
    </row>
    <row r="6" spans="1:11" x14ac:dyDescent="0.25">
      <c r="A6" s="32"/>
      <c r="B6" s="4"/>
      <c r="C6" s="4"/>
      <c r="D6" s="4"/>
      <c r="E6" s="4"/>
      <c r="F6" s="4"/>
      <c r="G6" s="4"/>
      <c r="H6" s="601" t="s">
        <v>200</v>
      </c>
      <c r="I6" s="601"/>
      <c r="J6" s="602"/>
      <c r="K6" s="3"/>
    </row>
    <row r="7" spans="1:11" x14ac:dyDescent="0.25">
      <c r="A7" s="605" t="s">
        <v>201</v>
      </c>
      <c r="B7" s="606"/>
      <c r="C7" s="606"/>
      <c r="D7" s="606"/>
      <c r="E7" s="606"/>
      <c r="F7" s="606"/>
      <c r="G7" s="606"/>
      <c r="H7" s="603"/>
      <c r="I7" s="603"/>
      <c r="J7" s="604"/>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583"/>
      <c r="D19" s="584"/>
      <c r="E19" s="584"/>
      <c r="F19" s="584"/>
      <c r="G19" s="585"/>
      <c r="H19" s="5"/>
      <c r="I19" s="34"/>
      <c r="J19" s="5"/>
    </row>
    <row r="20" spans="1:10" x14ac:dyDescent="0.25">
      <c r="A20" s="577" t="s">
        <v>210</v>
      </c>
      <c r="B20" s="579"/>
      <c r="C20" s="586"/>
      <c r="D20" s="587"/>
      <c r="E20" s="587"/>
      <c r="F20" s="587"/>
      <c r="G20" s="588"/>
      <c r="H20" s="5"/>
      <c r="I20" s="33"/>
      <c r="J20" s="5"/>
    </row>
    <row r="21" spans="1:10" x14ac:dyDescent="0.25">
      <c r="A21" s="580" t="s">
        <v>210</v>
      </c>
      <c r="B21" s="582"/>
      <c r="C21" s="583"/>
      <c r="D21" s="584"/>
      <c r="E21" s="584"/>
      <c r="F21" s="584"/>
      <c r="G21" s="585"/>
      <c r="H21" s="5"/>
      <c r="I21" s="34"/>
      <c r="J21" s="5"/>
    </row>
    <row r="22" spans="1:10" x14ac:dyDescent="0.25">
      <c r="A22" s="577" t="s">
        <v>210</v>
      </c>
      <c r="B22" s="579"/>
      <c r="C22" s="586"/>
      <c r="D22" s="587"/>
      <c r="E22" s="587"/>
      <c r="F22" s="587"/>
      <c r="G22" s="588"/>
      <c r="H22" s="5"/>
      <c r="I22" s="33"/>
      <c r="J22" s="5"/>
    </row>
    <row r="56" spans="1:8" x14ac:dyDescent="0.25">
      <c r="A56" s="575" t="s">
        <v>325</v>
      </c>
      <c r="B56" s="575"/>
      <c r="C56" s="575"/>
      <c r="D56" s="575"/>
      <c r="E56" s="576" t="str">
        <f>County</f>
        <v>El Dorado</v>
      </c>
      <c r="F56" s="576"/>
      <c r="G56" s="576"/>
      <c r="H56" s="576"/>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9" t="s">
        <v>190</v>
      </c>
      <c r="B1" s="590"/>
      <c r="C1" s="590"/>
      <c r="D1" s="590"/>
      <c r="E1" s="590"/>
      <c r="F1" s="590"/>
      <c r="G1" s="590"/>
      <c r="H1" s="590"/>
      <c r="I1" s="590"/>
      <c r="J1" s="591"/>
    </row>
    <row r="2" spans="1:10" x14ac:dyDescent="0.25">
      <c r="A2" s="613" t="s">
        <v>390</v>
      </c>
      <c r="B2" s="614"/>
      <c r="C2" s="614"/>
      <c r="D2" s="614"/>
      <c r="E2" s="614"/>
      <c r="F2" s="614"/>
      <c r="G2" s="614"/>
      <c r="H2" s="614"/>
      <c r="I2" s="614"/>
      <c r="J2" s="615"/>
    </row>
    <row r="3" spans="1:10" x14ac:dyDescent="0.25">
      <c r="A3" s="607" t="s">
        <v>391</v>
      </c>
      <c r="B3" s="608"/>
      <c r="C3" s="608"/>
      <c r="D3" s="608"/>
      <c r="E3" s="608"/>
      <c r="F3" s="608"/>
      <c r="G3" s="608"/>
      <c r="H3" s="608"/>
      <c r="I3" s="608"/>
      <c r="J3" s="609"/>
    </row>
    <row r="4" spans="1:10" x14ac:dyDescent="0.25">
      <c r="A4" s="607" t="s">
        <v>392</v>
      </c>
      <c r="B4" s="608"/>
      <c r="C4" s="608"/>
      <c r="D4" s="608"/>
      <c r="E4" s="608"/>
      <c r="F4" s="608"/>
      <c r="G4" s="608"/>
      <c r="H4" s="608"/>
      <c r="I4" s="608"/>
      <c r="J4" s="609"/>
    </row>
    <row r="5" spans="1:10" x14ac:dyDescent="0.25">
      <c r="A5" s="607" t="s">
        <v>393</v>
      </c>
      <c r="B5" s="608"/>
      <c r="C5" s="608"/>
      <c r="D5" s="608"/>
      <c r="E5" s="608"/>
      <c r="F5" s="608"/>
      <c r="G5" s="608"/>
      <c r="H5" s="608"/>
      <c r="I5" s="608"/>
      <c r="J5" s="609"/>
    </row>
    <row r="6" spans="1:10" x14ac:dyDescent="0.25">
      <c r="A6" s="610" t="s">
        <v>394</v>
      </c>
      <c r="B6" s="611"/>
      <c r="C6" s="611"/>
      <c r="D6" s="611"/>
      <c r="E6" s="611"/>
      <c r="F6" s="611"/>
      <c r="G6" s="611"/>
      <c r="H6" s="611"/>
      <c r="I6" s="611"/>
      <c r="J6" s="612"/>
    </row>
    <row r="7" spans="1:10" x14ac:dyDescent="0.25">
      <c r="A7" s="18" t="s">
        <v>395</v>
      </c>
      <c r="B7" s="19"/>
      <c r="C7" s="19"/>
      <c r="D7" s="19"/>
      <c r="E7" s="19"/>
      <c r="F7" s="19"/>
      <c r="G7" s="19"/>
      <c r="H7" s="35"/>
      <c r="I7" s="19"/>
      <c r="J7" s="20"/>
    </row>
    <row r="8" spans="1:10" x14ac:dyDescent="0.25">
      <c r="A8" s="616" t="s">
        <v>396</v>
      </c>
      <c r="B8" s="617"/>
      <c r="C8" s="617"/>
      <c r="D8" s="617"/>
      <c r="E8" s="617"/>
      <c r="F8" s="617"/>
      <c r="G8" s="617"/>
      <c r="H8" s="617"/>
      <c r="I8" s="617"/>
      <c r="J8" s="618"/>
    </row>
    <row r="9" spans="1:10" x14ac:dyDescent="0.25">
      <c r="A9" s="619" t="s">
        <v>196</v>
      </c>
      <c r="B9" s="611"/>
      <c r="C9" s="611"/>
      <c r="D9" s="611"/>
      <c r="E9" s="611"/>
      <c r="F9" s="611"/>
      <c r="G9" s="611"/>
      <c r="H9" s="611"/>
      <c r="I9" s="611"/>
      <c r="J9" s="612"/>
    </row>
    <row r="10" spans="1:10" x14ac:dyDescent="0.25">
      <c r="A10" s="625"/>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5"/>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0" t="s">
        <v>327</v>
      </c>
      <c r="B39" s="621"/>
      <c r="C39" s="621"/>
      <c r="D39" s="621"/>
      <c r="E39" s="621"/>
      <c r="F39" s="621"/>
      <c r="G39" s="621"/>
      <c r="H39" s="621"/>
      <c r="I39" s="621"/>
      <c r="J39" s="622"/>
    </row>
    <row r="40" spans="1:10" x14ac:dyDescent="0.25">
      <c r="A40" s="619" t="s">
        <v>321</v>
      </c>
      <c r="B40" s="623"/>
      <c r="C40" s="623"/>
      <c r="D40" s="623"/>
      <c r="E40" s="623"/>
      <c r="F40" s="623"/>
      <c r="G40" s="623"/>
      <c r="H40" s="623"/>
      <c r="I40" s="623"/>
      <c r="J40" s="624"/>
    </row>
    <row r="41" spans="1:10" x14ac:dyDescent="0.25">
      <c r="A41" s="625"/>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5" t="s">
        <v>325</v>
      </c>
      <c r="B53" s="575"/>
      <c r="C53" s="575"/>
      <c r="D53" s="575"/>
      <c r="E53" s="576" t="str">
        <f>County</f>
        <v>El Dorado</v>
      </c>
      <c r="F53" s="576"/>
      <c r="G53" s="576"/>
      <c r="H53" s="576"/>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9" t="s">
        <v>285</v>
      </c>
      <c r="B1" s="590"/>
      <c r="C1" s="590"/>
      <c r="D1" s="590"/>
      <c r="E1" s="590"/>
      <c r="F1" s="590"/>
      <c r="G1" s="590"/>
      <c r="H1" s="590"/>
      <c r="I1" s="590"/>
      <c r="J1" s="591"/>
    </row>
    <row r="2" spans="1:10" x14ac:dyDescent="0.25">
      <c r="A2" s="613" t="s">
        <v>397</v>
      </c>
      <c r="B2" s="614"/>
      <c r="C2" s="614"/>
      <c r="D2" s="614"/>
      <c r="E2" s="614"/>
      <c r="F2" s="614"/>
      <c r="G2" s="614"/>
      <c r="H2" s="614"/>
      <c r="I2" s="614"/>
      <c r="J2" s="615"/>
    </row>
    <row r="3" spans="1:10" x14ac:dyDescent="0.25">
      <c r="A3" s="607" t="s">
        <v>398</v>
      </c>
      <c r="B3" s="608"/>
      <c r="C3" s="608"/>
      <c r="D3" s="608"/>
      <c r="E3" s="608"/>
      <c r="F3" s="608"/>
      <c r="G3" s="608"/>
      <c r="H3" s="608"/>
      <c r="I3" s="608"/>
      <c r="J3" s="609"/>
    </row>
    <row r="4" spans="1:10" x14ac:dyDescent="0.25">
      <c r="A4" s="607" t="s">
        <v>399</v>
      </c>
      <c r="B4" s="608"/>
      <c r="C4" s="608"/>
      <c r="D4" s="608"/>
      <c r="E4" s="608"/>
      <c r="F4" s="608"/>
      <c r="G4" s="608"/>
      <c r="H4" s="608"/>
      <c r="I4" s="608"/>
      <c r="J4" s="609"/>
    </row>
    <row r="5" spans="1:10" x14ac:dyDescent="0.25">
      <c r="A5" s="607" t="s">
        <v>400</v>
      </c>
      <c r="B5" s="608"/>
      <c r="C5" s="608"/>
      <c r="D5" s="608"/>
      <c r="E5" s="608"/>
      <c r="F5" s="608"/>
      <c r="G5" s="608"/>
      <c r="H5" s="608"/>
      <c r="I5" s="608"/>
      <c r="J5" s="609"/>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7" t="s">
        <v>194</v>
      </c>
      <c r="B8" s="611"/>
      <c r="C8" s="611"/>
      <c r="D8" s="611"/>
      <c r="E8" s="611"/>
      <c r="F8" s="611"/>
      <c r="G8" s="611"/>
      <c r="H8" s="611"/>
      <c r="I8" s="611"/>
      <c r="J8" s="612"/>
    </row>
    <row r="9" spans="1:10" x14ac:dyDescent="0.25">
      <c r="A9" s="625"/>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39" t="s">
        <v>213</v>
      </c>
      <c r="B25" s="640"/>
      <c r="C25" s="640"/>
      <c r="D25" s="641"/>
      <c r="E25" s="639"/>
      <c r="F25" s="641"/>
      <c r="G25" s="639"/>
      <c r="H25" s="640"/>
      <c r="I25" s="640"/>
      <c r="J25" s="641"/>
    </row>
    <row r="26" spans="1:10" x14ac:dyDescent="0.25">
      <c r="A26" s="628" t="s">
        <v>195</v>
      </c>
      <c r="B26" s="629"/>
      <c r="C26" s="629"/>
      <c r="D26" s="629"/>
      <c r="E26" s="629"/>
      <c r="F26" s="629"/>
      <c r="G26" s="629"/>
      <c r="H26" s="629"/>
      <c r="I26" s="629"/>
      <c r="J26" s="630"/>
    </row>
    <row r="27" spans="1:10" x14ac:dyDescent="0.25">
      <c r="A27" s="631"/>
      <c r="B27" s="632"/>
      <c r="C27" s="632"/>
      <c r="D27" s="632"/>
      <c r="E27" s="632"/>
      <c r="F27" s="632"/>
      <c r="G27" s="632"/>
      <c r="H27" s="632"/>
      <c r="I27" s="632"/>
      <c r="J27" s="633"/>
    </row>
    <row r="28" spans="1:10" x14ac:dyDescent="0.25">
      <c r="A28" s="634"/>
      <c r="B28" s="635"/>
      <c r="C28" s="635"/>
      <c r="D28" s="635"/>
      <c r="E28" s="635"/>
      <c r="F28" s="635"/>
      <c r="G28" s="635"/>
      <c r="H28" s="635"/>
      <c r="I28" s="635"/>
      <c r="J28" s="636"/>
    </row>
    <row r="29" spans="1:10" x14ac:dyDescent="0.25">
      <c r="A29" s="625"/>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7" t="s">
        <v>403</v>
      </c>
      <c r="B53" s="637"/>
      <c r="C53" s="637"/>
      <c r="D53" s="637"/>
      <c r="E53" s="637"/>
      <c r="F53" s="637"/>
      <c r="G53" s="637"/>
      <c r="H53" s="637"/>
      <c r="I53" s="637"/>
      <c r="J53" s="637"/>
    </row>
    <row r="54" spans="1:10" x14ac:dyDescent="0.25">
      <c r="A54" s="638" t="s">
        <v>404</v>
      </c>
      <c r="B54" s="638"/>
      <c r="C54" s="638"/>
      <c r="D54" s="638"/>
      <c r="E54" s="638"/>
      <c r="F54" s="638"/>
      <c r="G54" s="638"/>
      <c r="H54" s="638"/>
      <c r="I54" s="638"/>
      <c r="J54" s="638"/>
    </row>
    <row r="55" spans="1:10" x14ac:dyDescent="0.25">
      <c r="A55" s="39"/>
      <c r="B55" s="39"/>
      <c r="C55" s="39"/>
      <c r="D55" s="39"/>
      <c r="E55" s="39"/>
      <c r="F55" s="39"/>
      <c r="G55" s="39"/>
      <c r="H55" s="39"/>
      <c r="I55" s="39"/>
      <c r="J55" s="39"/>
    </row>
    <row r="56" spans="1:10" x14ac:dyDescent="0.25">
      <c r="A56" s="575" t="s">
        <v>325</v>
      </c>
      <c r="B56" s="575"/>
      <c r="C56" s="575"/>
      <c r="D56" s="575"/>
      <c r="E56" s="626" t="str">
        <f>County</f>
        <v>El Dorado</v>
      </c>
      <c r="F56" s="626"/>
      <c r="G56" s="626"/>
      <c r="H56" s="626"/>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5546875" customWidth="1"/>
  </cols>
  <sheetData>
    <row r="1" spans="1:2" x14ac:dyDescent="0.25">
      <c r="A1" t="s">
        <v>539</v>
      </c>
      <c r="B1" s="23" t="str">
        <f>County</f>
        <v>El Dorado</v>
      </c>
    </row>
    <row r="2" spans="1:2" x14ac:dyDescent="0.25">
      <c r="A2" t="s">
        <v>541</v>
      </c>
      <c r="B2" s="25">
        <f>Reportdate</f>
        <v>44046</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Hilary Gayhart</v>
      </c>
    </row>
    <row r="10" spans="1:2" x14ac:dyDescent="0.25">
      <c r="A10" t="s">
        <v>218</v>
      </c>
      <c r="B10" t="str">
        <f>primarytitle</f>
        <v>Administrative Analyst II</v>
      </c>
    </row>
    <row r="11" spans="1:2" x14ac:dyDescent="0.25">
      <c r="A11" t="s">
        <v>217</v>
      </c>
      <c r="B11" t="str">
        <f>primphone</f>
        <v>(530) 621-5119</v>
      </c>
    </row>
    <row r="12" spans="1:2" x14ac:dyDescent="0.25">
      <c r="A12" t="s">
        <v>193</v>
      </c>
      <c r="B12" s="10" t="str">
        <f>preemail</f>
        <v>hilary.gayhart@edcgov.us</v>
      </c>
    </row>
    <row r="13" spans="1:2" x14ac:dyDescent="0.25">
      <c r="A13" t="s">
        <v>365</v>
      </c>
      <c r="B13" t="str">
        <f>seccontact</f>
        <v>Karla Kowalski</v>
      </c>
    </row>
    <row r="14" spans="1:2" x14ac:dyDescent="0.25">
      <c r="A14" t="s">
        <v>366</v>
      </c>
      <c r="B14" t="str">
        <f>seccontitle</f>
        <v>Deputy Chief Probation Officer</v>
      </c>
    </row>
    <row r="15" spans="1:2" x14ac:dyDescent="0.25">
      <c r="A15" t="s">
        <v>367</v>
      </c>
      <c r="B15" t="str">
        <f>secphone</f>
        <v>(530) 621-5646</v>
      </c>
    </row>
    <row r="16" spans="1:2" x14ac:dyDescent="0.25">
      <c r="A16" t="s">
        <v>368</v>
      </c>
      <c r="B16" t="str">
        <f>secemail</f>
        <v>karla.kowalski@edcgov.us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586622</v>
      </c>
    </row>
    <row r="24" spans="1:2" x14ac:dyDescent="0.25">
      <c r="A24" t="s">
        <v>548</v>
      </c>
      <c r="B24" s="11">
        <f>t1yobgserv</f>
        <v>8025</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2933</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597580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El Dorado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El Dorado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El Dorado</v>
      </c>
      <c r="B2" s="25">
        <f>Reportdate</f>
        <v>44046</v>
      </c>
      <c r="C2" s="24" t="e">
        <f>Chief</f>
        <v>#REF!</v>
      </c>
      <c r="D2" t="e">
        <f>Chiefphone2</f>
        <v>#REF!</v>
      </c>
      <c r="E2" s="10" t="e">
        <f>Address</f>
        <v>#REF!</v>
      </c>
      <c r="F2" s="10" t="e">
        <f>City</f>
        <v>#REF!</v>
      </c>
      <c r="G2" s="9" t="e">
        <f>ZIP</f>
        <v>#REF!</v>
      </c>
      <c r="H2" s="10" t="e">
        <f>Chiefemail2</f>
        <v>#REF!</v>
      </c>
      <c r="I2" t="str">
        <f>primcontact</f>
        <v>Hilary Gayhart</v>
      </c>
      <c r="J2" t="str">
        <f>primarytitle</f>
        <v>Administrative Analyst II</v>
      </c>
      <c r="K2" t="str">
        <f>primphone</f>
        <v>(530) 621-5119</v>
      </c>
      <c r="L2" s="10" t="str">
        <f>preemail</f>
        <v>hilary.gayhart@edcgov.us</v>
      </c>
      <c r="M2" t="str">
        <f>seccontact</f>
        <v>Karla Kowalski</v>
      </c>
      <c r="N2" t="str">
        <f>seccontitle</f>
        <v>Deputy Chief Probation Officer</v>
      </c>
      <c r="O2" t="str">
        <f>secphone</f>
        <v>(530) 621-5646</v>
      </c>
      <c r="P2" t="str">
        <f>secemail</f>
        <v>karla.kowalski@edcgov.us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586622</v>
      </c>
      <c r="X2" s="11">
        <f>t1yobgserv</f>
        <v>8025</v>
      </c>
      <c r="Y2" s="11">
        <f>t1yobgprof</f>
        <v>0</v>
      </c>
      <c r="Z2" s="11">
        <f>t1yobgcbo</f>
        <v>0</v>
      </c>
      <c r="AA2" s="11">
        <f>t1yobgequip</f>
        <v>0</v>
      </c>
      <c r="AB2" s="11">
        <f>t1yobgadmin</f>
        <v>2933</v>
      </c>
      <c r="AC2" s="11">
        <f>t1yobgothr1</f>
        <v>0</v>
      </c>
      <c r="AD2" s="11">
        <f>t1yobgothr2</f>
        <v>0</v>
      </c>
      <c r="AE2" s="11">
        <f>t1yobgothr3</f>
        <v>0</v>
      </c>
      <c r="AF2" s="11">
        <f>t1yobgtot</f>
        <v>597580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El Dorado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El Dorado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2020-10-26T18:08:10Z</dcterms:modified>
</cp:coreProperties>
</file>